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26D71C82-884D-4AC1-B39B-FCF71B587FC8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効果検証様式（集計値）" sheetId="1" r:id="rId1"/>
    <sheet name="R3.6" sheetId="90" r:id="rId2"/>
    <sheet name="R3.7" sheetId="116" r:id="rId3"/>
    <sheet name="R3.8" sheetId="123" r:id="rId4"/>
    <sheet name="R3.9" sheetId="122" r:id="rId5"/>
    <sheet name="R3.10" sheetId="121" r:id="rId6"/>
    <sheet name="R3.11" sheetId="120" r:id="rId7"/>
    <sheet name="R3.12" sheetId="119" r:id="rId8"/>
    <sheet name="R4.1" sheetId="118" r:id="rId9"/>
    <sheet name="R4.2" sheetId="117" r:id="rId10"/>
    <sheet name="R4.3" sheetId="131" r:id="rId11"/>
    <sheet name="R4.4" sheetId="130" r:id="rId12"/>
    <sheet name="R4.5" sheetId="129" r:id="rId13"/>
    <sheet name="R4.6" sheetId="128" r:id="rId14"/>
    <sheet name="R4.7" sheetId="127" r:id="rId15"/>
    <sheet name="R4.8" sheetId="126" r:id="rId16"/>
    <sheet name="R4.9" sheetId="125" r:id="rId17"/>
    <sheet name="R4.10" sheetId="124" r:id="rId18"/>
  </sheets>
  <definedNames>
    <definedName name="_xlnm.Print_Area" localSheetId="5">'R3.10'!$A$1:$J$60</definedName>
    <definedName name="_xlnm.Print_Area" localSheetId="6">'R3.11'!$A$1:$J$60</definedName>
    <definedName name="_xlnm.Print_Area" localSheetId="7">'R3.12'!$A$1:$J$60</definedName>
    <definedName name="_xlnm.Print_Area" localSheetId="1">'R3.6'!$A$1:$J$60</definedName>
    <definedName name="_xlnm.Print_Area" localSheetId="2">'R3.7'!$A$1:$J$60</definedName>
    <definedName name="_xlnm.Print_Area" localSheetId="3">'R3.8'!$A$1:$J$60</definedName>
    <definedName name="_xlnm.Print_Area" localSheetId="4">'R3.9'!$A$1:$J$60</definedName>
    <definedName name="_xlnm.Print_Area" localSheetId="8">'R4.1'!$A$1:$J$60</definedName>
    <definedName name="_xlnm.Print_Area" localSheetId="17">'R4.10'!$A$1:$J$60</definedName>
    <definedName name="_xlnm.Print_Area" localSheetId="9">'R4.2'!$A$1:$J$60</definedName>
    <definedName name="_xlnm.Print_Area" localSheetId="10">'R4.3'!$A$1:$J$60</definedName>
    <definedName name="_xlnm.Print_Area" localSheetId="11">'R4.4'!$A$1:$J$60</definedName>
    <definedName name="_xlnm.Print_Area" localSheetId="12">'R4.5'!$A$1:$J$60</definedName>
    <definedName name="_xlnm.Print_Area" localSheetId="13">'R4.6'!$A$1:$J$60</definedName>
    <definedName name="_xlnm.Print_Area" localSheetId="14">'R4.7'!$A$1:$J$60</definedName>
    <definedName name="_xlnm.Print_Area" localSheetId="15">'R4.8'!$A$1:$J$60</definedName>
    <definedName name="_xlnm.Print_Area" localSheetId="16">'R4.9'!$A$1:$J$60</definedName>
    <definedName name="_xlnm.Print_Area" localSheetId="0">'効果検証様式（集計値）'!$A$1:$H$43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24" l="1"/>
  <c r="E7" i="124"/>
  <c r="E6" i="124"/>
  <c r="E38" i="1" l="1"/>
  <c r="E39" i="1"/>
  <c r="E55" i="90"/>
  <c r="E19" i="1"/>
  <c r="E17" i="131" l="1"/>
  <c r="E10" i="1" l="1"/>
  <c r="E8" i="1"/>
  <c r="E22" i="1" s="1"/>
  <c r="E9" i="1"/>
  <c r="E8" i="90" l="1"/>
  <c r="E38" i="90"/>
  <c r="E38" i="124" l="1"/>
  <c r="E38" i="125"/>
  <c r="E38" i="126"/>
  <c r="E38" i="127"/>
  <c r="E38" i="128"/>
  <c r="E38" i="129"/>
  <c r="E38" i="130"/>
  <c r="E38" i="117"/>
  <c r="E8" i="123"/>
  <c r="E7" i="123"/>
  <c r="E42" i="123" s="1"/>
  <c r="E6" i="123"/>
  <c r="E8" i="131"/>
  <c r="E7" i="131"/>
  <c r="E42" i="131" s="1"/>
  <c r="E56" i="130"/>
  <c r="E55" i="130"/>
  <c r="E8" i="130"/>
  <c r="E7" i="130"/>
  <c r="E42" i="130" s="1"/>
  <c r="E6" i="130"/>
  <c r="E41" i="130" s="1"/>
  <c r="E56" i="129"/>
  <c r="E55" i="129"/>
  <c r="E8" i="129"/>
  <c r="E7" i="129"/>
  <c r="E42" i="129" s="1"/>
  <c r="E6" i="129"/>
  <c r="E41" i="129" s="1"/>
  <c r="E56" i="128"/>
  <c r="E55" i="128"/>
  <c r="E8" i="128"/>
  <c r="E7" i="128"/>
  <c r="E42" i="128" s="1"/>
  <c r="E6" i="128"/>
  <c r="E41" i="128" s="1"/>
  <c r="E56" i="127"/>
  <c r="E55" i="127"/>
  <c r="E8" i="127"/>
  <c r="E7" i="127"/>
  <c r="E42" i="127" s="1"/>
  <c r="E6" i="127"/>
  <c r="E41" i="127" s="1"/>
  <c r="E56" i="126"/>
  <c r="E55" i="126"/>
  <c r="E8" i="126"/>
  <c r="E7" i="126"/>
  <c r="E42" i="126" s="1"/>
  <c r="E6" i="126"/>
  <c r="E41" i="126" s="1"/>
  <c r="E56" i="125"/>
  <c r="E55" i="125"/>
  <c r="E8" i="125"/>
  <c r="E7" i="125"/>
  <c r="E42" i="125" s="1"/>
  <c r="E6" i="125"/>
  <c r="E41" i="125" s="1"/>
  <c r="E56" i="124"/>
  <c r="E55" i="124"/>
  <c r="E42" i="124"/>
  <c r="E41" i="124"/>
  <c r="E56" i="123"/>
  <c r="E55" i="123"/>
  <c r="E38" i="123"/>
  <c r="E56" i="122"/>
  <c r="E55" i="122"/>
  <c r="E38" i="122"/>
  <c r="E8" i="122"/>
  <c r="E7" i="122"/>
  <c r="E42" i="122" s="1"/>
  <c r="E6" i="122"/>
  <c r="E41" i="122" s="1"/>
  <c r="E56" i="121"/>
  <c r="E55" i="121"/>
  <c r="E38" i="121"/>
  <c r="E8" i="121"/>
  <c r="E7" i="121"/>
  <c r="E42" i="121" s="1"/>
  <c r="E6" i="121"/>
  <c r="E41" i="121" s="1"/>
  <c r="E56" i="120"/>
  <c r="E55" i="120"/>
  <c r="E38" i="120"/>
  <c r="E8" i="120"/>
  <c r="E7" i="120"/>
  <c r="E42" i="120" s="1"/>
  <c r="E6" i="120"/>
  <c r="E41" i="120" s="1"/>
  <c r="E56" i="119"/>
  <c r="E55" i="119"/>
  <c r="E38" i="119"/>
  <c r="E8" i="119"/>
  <c r="E7" i="119"/>
  <c r="E42" i="119" s="1"/>
  <c r="E6" i="119"/>
  <c r="E41" i="119" s="1"/>
  <c r="E56" i="118"/>
  <c r="E55" i="118"/>
  <c r="E38" i="118"/>
  <c r="E8" i="118"/>
  <c r="E7" i="118"/>
  <c r="E42" i="118" s="1"/>
  <c r="E6" i="118"/>
  <c r="E56" i="117"/>
  <c r="E55" i="117"/>
  <c r="E8" i="117"/>
  <c r="E7" i="117"/>
  <c r="E42" i="117" s="1"/>
  <c r="E6" i="117"/>
  <c r="E41" i="117" s="1"/>
  <c r="E6" i="116"/>
  <c r="E8" i="116"/>
  <c r="E7" i="116"/>
  <c r="E42" i="116" s="1"/>
  <c r="E56" i="116"/>
  <c r="E55" i="116"/>
  <c r="E38" i="116"/>
  <c r="E7" i="90"/>
  <c r="E42" i="90" s="1"/>
  <c r="E6" i="90"/>
  <c r="E41" i="90" s="1"/>
  <c r="E41" i="118" l="1"/>
  <c r="E41" i="116"/>
  <c r="E10" i="116"/>
  <c r="E10" i="123"/>
  <c r="E41" i="123"/>
  <c r="E10" i="130"/>
  <c r="E10" i="129"/>
  <c r="E10" i="128"/>
  <c r="E10" i="127"/>
  <c r="E10" i="126"/>
  <c r="E10" i="125"/>
  <c r="E10" i="124"/>
  <c r="E10" i="122"/>
  <c r="E10" i="121"/>
  <c r="E10" i="120"/>
  <c r="E10" i="119"/>
  <c r="E10" i="118"/>
  <c r="E10" i="117"/>
  <c r="E10" i="90"/>
  <c r="E23" i="1"/>
  <c r="E12" i="1"/>
  <c r="E56" i="90" l="1"/>
  <c r="E6" i="131"/>
  <c r="E10" i="131" s="1"/>
  <c r="E55" i="131"/>
  <c r="E38" i="131"/>
  <c r="E56" i="131"/>
  <c r="E41" i="131" l="1"/>
</calcChain>
</file>

<file path=xl/sharedStrings.xml><?xml version="1.0" encoding="utf-8"?>
<sst xmlns="http://schemas.openxmlformats.org/spreadsheetml/2006/main" count="1359" uniqueCount="78">
  <si>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</si>
  <si>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</si>
  <si>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</si>
  <si>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</si>
  <si>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事業名（実施期間）</t>
    <rPh sb="0" eb="3">
      <t>ジギョウメイ</t>
    </rPh>
    <rPh sb="4" eb="8">
      <t>ジッシキカン</t>
    </rPh>
    <phoneticPr fontId="1"/>
  </si>
  <si>
    <t>②</t>
    <phoneticPr fontId="1"/>
  </si>
  <si>
    <t>対象商品の数量</t>
    <rPh sb="5" eb="7">
      <t>スウリョウ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</si>
  <si>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</si>
  <si>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</si>
  <si>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</si>
  <si>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②-4：宿直販等（日帰り）</t>
    <rPh sb="9" eb="11">
      <t>ヒガエ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</si>
  <si>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</si>
  <si>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</si>
  <si>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②-5：旅行会社経由</t>
    <rPh sb="4" eb="6">
      <t>リョコウ</t>
    </rPh>
    <rPh sb="6" eb="8">
      <t>カイシャ</t>
    </rPh>
    <rPh sb="8" eb="10">
      <t>ケイユ</t>
    </rPh>
    <phoneticPr fontId="1"/>
  </si>
  <si>
    <t>②-7：宿直販等</t>
    <rPh sb="4" eb="5">
      <t>ヤド</t>
    </rPh>
    <rPh sb="5" eb="7">
      <t>チョクハン</t>
    </rPh>
    <rPh sb="7" eb="8">
      <t>トウ</t>
    </rPh>
    <phoneticPr fontId="1"/>
  </si>
  <si>
    <t xml:space="preserve">②-8：宿直販等（日帰り）　　 </t>
    <rPh sb="9" eb="11">
      <t>ヒガエ</t>
    </rPh>
    <phoneticPr fontId="1"/>
  </si>
  <si>
    <t>②-9：ｸｰﾎﾟﾝ使用額</t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</si>
  <si>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</si>
  <si>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</si>
  <si>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</si>
  <si>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</si>
  <si>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</si>
  <si>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</si>
  <si>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</si>
  <si>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</si>
  <si>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</si>
  <si>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</si>
  <si>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</si>
  <si>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</si>
  <si>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</si>
  <si>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</si>
  <si>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</si>
  <si>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</si>
  <si>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割引額（固定）（円）</t>
    <rPh sb="0" eb="3">
      <t>ワリビキガク</t>
    </rPh>
    <rPh sb="4" eb="6">
      <t>コテイ</t>
    </rPh>
    <rPh sb="8" eb="9">
      <t>エン</t>
    </rPh>
    <phoneticPr fontId="1"/>
  </si>
  <si>
    <t>割引率（％）</t>
    <rPh sb="0" eb="3">
      <t>ワリビキリツ</t>
    </rPh>
    <phoneticPr fontId="1"/>
  </si>
  <si>
    <t>上限額（円）</t>
    <rPh sb="0" eb="3">
      <t>ジョウゲンガク</t>
    </rPh>
    <rPh sb="4" eb="5">
      <t>エン</t>
    </rPh>
    <phoneticPr fontId="1"/>
  </si>
  <si>
    <t>条件等</t>
    <rPh sb="0" eb="2">
      <t>ジョウケン</t>
    </rPh>
    <rPh sb="2" eb="3">
      <t>トウ</t>
    </rPh>
    <phoneticPr fontId="1"/>
  </si>
  <si>
    <t>旅行割引</t>
    <rPh sb="0" eb="2">
      <t>リョコウ</t>
    </rPh>
    <rPh sb="2" eb="4">
      <t>ワリビキ</t>
    </rPh>
    <phoneticPr fontId="1"/>
  </si>
  <si>
    <t>-</t>
    <phoneticPr fontId="1"/>
  </si>
  <si>
    <t>小計</t>
    <rPh sb="0" eb="1">
      <t>ショウ</t>
    </rPh>
    <rPh sb="1" eb="2">
      <t>ケイ</t>
    </rPh>
    <phoneticPr fontId="1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</si>
  <si>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</si>
  <si>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1"/>
  </si>
  <si>
    <t>クーポン</t>
    <phoneticPr fontId="1"/>
  </si>
  <si>
    <t>合計</t>
    <rPh sb="0" eb="2">
      <t>ゴウケイ</t>
    </rPh>
    <phoneticPr fontId="1"/>
  </si>
  <si>
    <t>事業名</t>
    <rPh sb="0" eb="3">
      <t>ジギョウメイ</t>
    </rPh>
    <phoneticPr fontId="1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</si>
  <si>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</si>
  <si>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</si>
  <si>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</si>
  <si>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1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</si>
  <si>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1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</si>
  <si>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1"/>
  </si>
  <si>
    <t>※3　事業停止期間などを除いた、実際に旅行割引の対象となっていた日数</t>
    <phoneticPr fontId="1"/>
  </si>
  <si>
    <t>信州割SPECIAL</t>
    <rPh sb="0" eb="3">
      <t xml:space="preserve">シンシュウワリ </t>
    </rPh>
    <phoneticPr fontId="1"/>
  </si>
  <si>
    <t>長野県</t>
    <rPh sb="0" eb="3">
      <t>ナガノケン</t>
    </rPh>
    <phoneticPr fontId="1"/>
  </si>
  <si>
    <t>※1スキーム上把握困難なため推計値で算出</t>
    <phoneticPr fontId="1"/>
  </si>
  <si>
    <t>②-10：延べ宿泊者数（人泊）※2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</si>
  <si>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②-12：1人泊あたりの平均旅行代金（円）※3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</si>
  <si>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※2　例：2泊3日、3名での旅行の場合、延べ宿泊者数「6人泊」でカウント</t>
    <rPh sb="22" eb="24">
      <t>シュクハク</t>
    </rPh>
    <rPh sb="28" eb="30">
      <t>ニンハク</t>
    </rPh>
    <phoneticPr fontId="1"/>
  </si>
  <si>
    <t>販売金額（円）
※1</t>
    <rPh sb="0" eb="2">
      <t>ハンバイ</t>
    </rPh>
    <rPh sb="2" eb="4">
      <t>キンガク</t>
    </rPh>
    <rPh sb="5" eb="6">
      <t>エン</t>
    </rPh>
    <phoneticPr fontId="1"/>
  </si>
  <si>
    <t>１人旅行代金10,000円以上</t>
    <rPh sb="1" eb="2">
      <t>ニン</t>
    </rPh>
    <rPh sb="2" eb="6">
      <t>リョコウダイキン</t>
    </rPh>
    <rPh sb="12" eb="13">
      <t>エン</t>
    </rPh>
    <rPh sb="13" eb="15">
      <t>イジョウ</t>
    </rPh>
    <phoneticPr fontId="1"/>
  </si>
  <si>
    <t>１人旅行代金5,000円以上10,000円未満</t>
    <rPh sb="11" eb="14">
      <t>エンイジョウ</t>
    </rPh>
    <rPh sb="20" eb="21">
      <t xml:space="preserve">エン </t>
    </rPh>
    <rPh sb="21" eb="23">
      <t xml:space="preserve">ミマン </t>
    </rPh>
    <phoneticPr fontId="1"/>
  </si>
  <si>
    <t>1人旅行代金5,000円以上</t>
    <rPh sb="1" eb="2">
      <t xml:space="preserve">ヒト </t>
    </rPh>
    <rPh sb="2" eb="6">
      <t xml:space="preserve">リョコウダイキン </t>
    </rPh>
    <rPh sb="11" eb="12">
      <t xml:space="preserve">エン </t>
    </rPh>
    <rPh sb="12" eb="14">
      <t xml:space="preserve">イジョウ </t>
    </rPh>
    <phoneticPr fontId="1"/>
  </si>
  <si>
    <t>・事業者への配分方法は一律とした
・参加事業者には、支援金を自己又は自社の利益としないことを誓約させた
・残ったクーポン券は返送させ、配布実績との突合を行った</t>
    <rPh sb="11" eb="13">
      <t>イチリツ</t>
    </rPh>
    <rPh sb="26" eb="29">
      <t>シエンキン</t>
    </rPh>
    <rPh sb="30" eb="32">
      <t>ジコ</t>
    </rPh>
    <rPh sb="32" eb="33">
      <t>マタ</t>
    </rPh>
    <rPh sb="34" eb="36">
      <t>ジシャ</t>
    </rPh>
    <rPh sb="37" eb="39">
      <t>リエキ</t>
    </rPh>
    <rPh sb="53" eb="54">
      <t>ノコ</t>
    </rPh>
    <rPh sb="60" eb="61">
      <t>ケン</t>
    </rPh>
    <rPh sb="62" eb="64">
      <t>ヘンソウ</t>
    </rPh>
    <rPh sb="67" eb="69">
      <t>ハイフ</t>
    </rPh>
    <rPh sb="69" eb="71">
      <t>ジッセキ</t>
    </rPh>
    <rPh sb="73" eb="75">
      <t>トツゴウ</t>
    </rPh>
    <rPh sb="76" eb="77">
      <t>オコナ</t>
    </rPh>
    <phoneticPr fontId="1"/>
  </si>
  <si>
    <t>②-13：1人あたりの平均旅行代金（日帰り）（円）※3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</si>
  <si>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※3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</si>
  <si>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信州割SPECIAL（R3.6.18～R4.10.10）
信州の宿県民応援前売割（R3.6.11～R3.12.31）</t>
    <rPh sb="0" eb="3">
      <t xml:space="preserve">シンシュウワリ </t>
    </rPh>
    <rPh sb="29" eb="31">
      <t>シンシュウ</t>
    </rPh>
    <rPh sb="32" eb="33">
      <t>ヤド</t>
    </rPh>
    <rPh sb="33" eb="35">
      <t>ケンミン</t>
    </rPh>
    <rPh sb="35" eb="37">
      <t>オウエン</t>
    </rPh>
    <rPh sb="37" eb="39">
      <t>マエウリ</t>
    </rPh>
    <rPh sb="39" eb="40">
      <t>ワリ</t>
    </rPh>
    <phoneticPr fontId="1"/>
  </si>
  <si>
    <t>販売金額（円）
※1 ※2</t>
    <rPh sb="0" eb="2">
      <t>ハンバイ</t>
    </rPh>
    <rPh sb="2" eb="4">
      <t>キンガク</t>
    </rPh>
    <rPh sb="5" eb="6">
      <t>エン</t>
    </rPh>
    <phoneticPr fontId="1"/>
  </si>
  <si>
    <t>②-12：1人泊あたりの平均旅行代金（円）※2 ※5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</si>
  <si>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②-10：延べ宿泊者数（人泊）※2 ※4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1"/>
  </si>
  <si>
    <t>②-11：延べ旅行者数（日帰り）（人）　※2</t>
    <rPh sb="12" eb="14">
      <t>ヒガエ</t>
    </rPh>
    <phoneticPr fontId="1"/>
  </si>
  <si>
    <t>補助金額（円）※3</t>
    <rPh sb="5" eb="6">
      <t>エン</t>
    </rPh>
    <phoneticPr fontId="1"/>
  </si>
  <si>
    <t>※3観光庁財源及び別財源充当分を含めた金額</t>
    <rPh sb="2" eb="5">
      <t>カンコウチョウ</t>
    </rPh>
    <rPh sb="5" eb="7">
      <t>ザイゲン</t>
    </rPh>
    <rPh sb="7" eb="8">
      <t>オヨ</t>
    </rPh>
    <rPh sb="9" eb="10">
      <t>ベツ</t>
    </rPh>
    <rPh sb="10" eb="12">
      <t>ザイゲン</t>
    </rPh>
    <rPh sb="12" eb="14">
      <t>ジュウトウ</t>
    </rPh>
    <rPh sb="14" eb="15">
      <t>ブン</t>
    </rPh>
    <rPh sb="16" eb="17">
      <t>フク</t>
    </rPh>
    <rPh sb="19" eb="21">
      <t>キンガク</t>
    </rPh>
    <phoneticPr fontId="1"/>
  </si>
  <si>
    <t>※4　例：2泊3日、3名での旅行の場合、延べ宿泊者数「6人泊」でカウント</t>
    <rPh sb="22" eb="24">
      <t>シュクハク</t>
    </rPh>
    <rPh sb="28" eb="30">
      <t>ニンハク</t>
    </rPh>
    <phoneticPr fontId="1"/>
  </si>
  <si>
    <t>※5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1"/>
  </si>
  <si>
    <t>※前売割事業は月別内訳算出不可のため含まない</t>
    <rPh sb="1" eb="3">
      <t>マエウリ</t>
    </rPh>
    <rPh sb="3" eb="4">
      <t>ワリ</t>
    </rPh>
    <rPh sb="4" eb="6">
      <t>ジギョウ</t>
    </rPh>
    <rPh sb="7" eb="9">
      <t>ツキベツ</t>
    </rPh>
    <rPh sb="9" eb="11">
      <t>ウチワケ</t>
    </rPh>
    <rPh sb="11" eb="13">
      <t>サンシュツ</t>
    </rPh>
    <rPh sb="13" eb="15">
      <t>フカ</t>
    </rPh>
    <rPh sb="18" eb="19">
      <t>フク</t>
    </rPh>
    <phoneticPr fontId="1"/>
  </si>
  <si>
    <t>※2信州割SPECIAL事業のみ算出（前売割事業は含まない）</t>
    <rPh sb="2" eb="4">
      <t>シンシュウ</t>
    </rPh>
    <rPh sb="4" eb="5">
      <t>ワリ</t>
    </rPh>
    <rPh sb="12" eb="14">
      <t>ジギョウ</t>
    </rPh>
    <rPh sb="16" eb="18">
      <t>サンシュツ</t>
    </rPh>
    <rPh sb="19" eb="21">
      <t>マエウリ</t>
    </rPh>
    <rPh sb="21" eb="22">
      <t>ワリ</t>
    </rPh>
    <rPh sb="22" eb="24">
      <t>ジギョウ</t>
    </rPh>
    <rPh sb="25" eb="26">
      <t>フク</t>
    </rPh>
    <phoneticPr fontId="1"/>
  </si>
  <si>
    <r>
      <t>②-6：</t>
    </r>
    <r>
      <rPr>
        <sz val="6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旅行会社経由(日帰り)</t>
    </r>
    <rPh sb="12" eb="14">
      <t>ヒガエ</t>
    </rPh>
    <phoneticPr fontId="1"/>
  </si>
  <si>
    <r>
      <t>②-13：</t>
    </r>
    <r>
      <rPr>
        <sz val="8"/>
        <rFont val="ＭＳ Ｐゴシック"/>
        <family val="3"/>
        <charset val="128"/>
      </rPr>
      <t>1人あたりの平均旅行代金（日帰り）（円）※2 ※5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</si>
</sst>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0" fontId="2" fillId="0" borderId="7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57" fontId="2" fillId="0" borderId="3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right"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23" xfId="0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3" fontId="2" fillId="0" borderId="4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right" vertical="center"/>
    </xf>
    <xf numFmtId="177" fontId="2" fillId="0" borderId="2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shrinkToFit="1"/>
    </xf>
    <xf numFmtId="3" fontId="2" fillId="2" borderId="33" xfId="0" applyNumberFormat="1" applyFont="1" applyFill="1" applyBorder="1" applyAlignment="1">
      <alignment horizontal="right" vertical="center"/>
    </xf>
    <xf numFmtId="177" fontId="2" fillId="0" borderId="3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right" vertical="center"/>
    </xf>
    <xf numFmtId="3" fontId="2" fillId="0" borderId="37" xfId="0" applyNumberFormat="1" applyFont="1" applyFill="1" applyBorder="1" applyAlignment="1">
      <alignment horizontal="right" vertical="center"/>
    </xf>
    <xf numFmtId="3" fontId="2" fillId="2" borderId="37" xfId="0" applyNumberFormat="1" applyFont="1" applyFill="1" applyBorder="1" applyAlignment="1">
      <alignment horizontal="right" vertical="center"/>
    </xf>
    <xf numFmtId="177" fontId="2" fillId="2" borderId="37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3" fontId="2" fillId="2" borderId="31" xfId="0" applyNumberFormat="1" applyFont="1" applyFill="1" applyBorder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center" vertical="center"/>
    </xf>
    <xf numFmtId="3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0" borderId="39" xfId="0" applyNumberFormat="1" applyFont="1" applyBorder="1" applyAlignment="1">
      <alignment horizontal="right" vertical="center"/>
    </xf>
    <xf numFmtId="3" fontId="2" fillId="2" borderId="39" xfId="0" applyNumberFormat="1" applyFont="1" applyFill="1" applyBorder="1" applyAlignment="1">
      <alignment horizontal="right" vertical="center"/>
    </xf>
    <xf numFmtId="177" fontId="2" fillId="2" borderId="39" xfId="0" applyNumberFormat="1" applyFont="1" applyFill="1" applyBorder="1" applyAlignment="1">
      <alignment vertical="center"/>
    </xf>
    <xf numFmtId="3" fontId="2" fillId="2" borderId="39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left" vertical="center"/>
    </xf>
    <xf numFmtId="38" fontId="2" fillId="0" borderId="32" xfId="2" applyFont="1" applyBorder="1" applyAlignment="1">
      <alignment horizontal="right" vertical="center"/>
    </xf>
    <xf numFmtId="38" fontId="2" fillId="0" borderId="29" xfId="2" applyFont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8" fontId="6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57" fontId="6" fillId="0" borderId="1" xfId="0" applyNumberFormat="1" applyFont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38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3" fontId="6" fillId="3" borderId="0" xfId="0" applyNumberFormat="1" applyFont="1" applyFill="1" applyAlignment="1">
      <alignment vertical="center"/>
    </xf>
    <xf numFmtId="38" fontId="6" fillId="0" borderId="0" xfId="2" applyFont="1" applyFill="1" applyAlignment="1">
      <alignment vertical="center"/>
    </xf>
    <xf numFmtId="177" fontId="2" fillId="0" borderId="21" xfId="0" applyNumberFormat="1" applyFont="1" applyBorder="1" applyAlignment="1">
      <alignment vertical="center"/>
    </xf>
    <xf numFmtId="38" fontId="2" fillId="0" borderId="29" xfId="2" applyFont="1" applyFill="1" applyBorder="1" applyAlignment="1">
      <alignment horizontal="right" vertical="center"/>
    </xf>
    <xf numFmtId="0" fontId="2" fillId="0" borderId="43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57" fontId="2" fillId="0" borderId="3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57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horizontal="right" vertical="center"/>
    </xf>
    <xf numFmtId="3" fontId="2" fillId="0" borderId="24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3" fontId="2" fillId="0" borderId="29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38" fontId="2" fillId="0" borderId="28" xfId="2" applyFont="1" applyFill="1" applyBorder="1" applyAlignment="1">
      <alignment horizontal="right" vertical="center"/>
    </xf>
    <xf numFmtId="38" fontId="2" fillId="0" borderId="29" xfId="2" applyFont="1" applyFill="1" applyBorder="1" applyAlignment="1">
      <alignment horizontal="right"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3" fontId="2" fillId="0" borderId="31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38" fontId="2" fillId="0" borderId="23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9" fontId="2" fillId="0" borderId="19" xfId="0" applyNumberFormat="1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57" fontId="2" fillId="2" borderId="17" xfId="0" applyNumberFormat="1" applyFont="1" applyFill="1" applyBorder="1" applyAlignment="1">
      <alignment horizontal="center" vertical="center"/>
    </xf>
    <xf numFmtId="57" fontId="2" fillId="2" borderId="53" xfId="0" applyNumberFormat="1" applyFont="1" applyFill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/>
    </xf>
    <xf numFmtId="57" fontId="2" fillId="2" borderId="20" xfId="0" applyNumberFormat="1" applyFont="1" applyFill="1" applyBorder="1" applyAlignment="1">
      <alignment horizontal="center" vertical="center"/>
    </xf>
    <xf numFmtId="57" fontId="2" fillId="2" borderId="54" xfId="0" applyNumberFormat="1" applyFont="1" applyFill="1" applyBorder="1" applyAlignment="1">
      <alignment horizontal="center" vertical="center"/>
    </xf>
    <xf numFmtId="57" fontId="2" fillId="2" borderId="55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2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0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BreakPreview" topLeftCell="B34" zoomScaleNormal="100" zoomScaleSheetLayoutView="100" workbookViewId="0">
      <selection activeCell="E39" sqref="E39:G39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3.25" style="10" customWidth="1"/>
    <col min="5" max="5" width="25.625" style="10" customWidth="1"/>
    <col min="6" max="6" width="10.625" style="10" customWidth="1"/>
    <col min="7" max="7" width="15.625" style="10" customWidth="1"/>
    <col min="8" max="8" width="0.75" style="10" customWidth="1"/>
    <col min="9" max="9" width="14.375" style="56" customWidth="1"/>
    <col min="10" max="10" width="9" style="10" customWidth="1"/>
    <col min="11" max="11" width="9" style="10"/>
    <col min="12" max="12" width="11.375" style="10" customWidth="1"/>
    <col min="13" max="13" width="9.25" style="10" customWidth="1"/>
    <col min="14" max="16384" width="9" style="10"/>
  </cols>
  <sheetData>
    <row r="1" spans="1:15" ht="18.75" customHeight="1" x14ac:dyDescent="0.4">
      <c r="A1" s="105" t="s">
        <v>48</v>
      </c>
      <c r="B1" s="105"/>
      <c r="C1" s="105"/>
      <c r="D1" s="105"/>
      <c r="E1" s="105"/>
      <c r="F1" s="105"/>
      <c r="G1" s="105"/>
      <c r="H1" s="105"/>
    </row>
    <row r="2" spans="1:15" x14ac:dyDescent="0.4">
      <c r="B2" s="57"/>
      <c r="C2" s="58" t="s">
        <v>0</v>
      </c>
      <c r="D2" s="59" t="s">
        <v>53</v>
      </c>
      <c r="E2" s="11"/>
      <c r="F2" s="58" t="s">
        <v>1</v>
      </c>
      <c r="G2" s="60">
        <v>45444</v>
      </c>
    </row>
    <row r="3" spans="1:15" ht="15" customHeight="1" x14ac:dyDescent="0.4">
      <c r="B3" s="57"/>
      <c r="C3" s="11"/>
      <c r="D3" s="11"/>
      <c r="E3" s="11"/>
      <c r="F3" s="11"/>
      <c r="G3" s="11"/>
      <c r="H3" s="11"/>
    </row>
    <row r="4" spans="1:15" ht="15" customHeight="1" thickBot="1" x14ac:dyDescent="0.45">
      <c r="B4" s="10" t="s">
        <v>2</v>
      </c>
      <c r="C4" s="101" t="s">
        <v>3</v>
      </c>
      <c r="D4" s="101"/>
      <c r="E4" s="101"/>
      <c r="F4" s="101"/>
      <c r="G4" s="11"/>
    </row>
    <row r="5" spans="1:15" ht="32.25" customHeight="1" thickBot="1" x14ac:dyDescent="0.45">
      <c r="C5" s="106" t="s">
        <v>4</v>
      </c>
      <c r="D5" s="107"/>
      <c r="E5" s="86" t="s">
        <v>65</v>
      </c>
      <c r="F5" s="86"/>
      <c r="G5" s="87"/>
      <c r="H5" s="51"/>
    </row>
    <row r="6" spans="1:15" ht="15" customHeight="1" x14ac:dyDescent="0.4"/>
    <row r="7" spans="1:15" ht="15" customHeight="1" thickBot="1" x14ac:dyDescent="0.45">
      <c r="B7" s="10" t="s">
        <v>5</v>
      </c>
      <c r="C7" s="101" t="s">
        <v>6</v>
      </c>
      <c r="D7" s="101"/>
      <c r="E7" s="101"/>
      <c r="F7" s="101"/>
    </row>
    <row r="8" spans="1:15" ht="15" customHeight="1" x14ac:dyDescent="0.4">
      <c r="C8" s="108" t="s">
        <v>66</v>
      </c>
      <c r="D8" s="61" t="s">
        <v>7</v>
      </c>
      <c r="E8" s="113">
        <f>917125000*2</f>
        <v>1834250000</v>
      </c>
      <c r="F8" s="113"/>
      <c r="G8" s="114"/>
      <c r="H8" s="51"/>
    </row>
    <row r="9" spans="1:15" ht="15" customHeight="1" x14ac:dyDescent="0.4">
      <c r="C9" s="109"/>
      <c r="D9" s="62" t="s">
        <v>8</v>
      </c>
      <c r="E9" s="81">
        <f>E15*2</f>
        <v>865470000</v>
      </c>
      <c r="F9" s="81"/>
      <c r="G9" s="82"/>
      <c r="H9" s="51"/>
    </row>
    <row r="10" spans="1:15" ht="15" customHeight="1" x14ac:dyDescent="0.4">
      <c r="C10" s="109"/>
      <c r="D10" s="62" t="s">
        <v>9</v>
      </c>
      <c r="E10" s="81">
        <f>8084657500*2</f>
        <v>16169315000</v>
      </c>
      <c r="F10" s="81"/>
      <c r="G10" s="82"/>
      <c r="H10" s="51"/>
    </row>
    <row r="11" spans="1:15" ht="15" customHeight="1" x14ac:dyDescent="0.4">
      <c r="C11" s="110"/>
      <c r="D11" s="63" t="s">
        <v>10</v>
      </c>
      <c r="E11" s="115">
        <v>0</v>
      </c>
      <c r="F11" s="115"/>
      <c r="G11" s="116"/>
      <c r="H11" s="51"/>
    </row>
    <row r="12" spans="1:15" ht="15" customHeight="1" thickBot="1" x14ac:dyDescent="0.45">
      <c r="C12" s="75" t="s">
        <v>43</v>
      </c>
      <c r="D12" s="76"/>
      <c r="E12" s="77">
        <f>SUM(E8:G11)</f>
        <v>18869035000</v>
      </c>
      <c r="F12" s="78"/>
      <c r="G12" s="79"/>
      <c r="H12" s="51"/>
    </row>
    <row r="13" spans="1:15" x14ac:dyDescent="0.4">
      <c r="C13" s="83" t="s">
        <v>70</v>
      </c>
      <c r="D13" s="84"/>
      <c r="E13" s="84"/>
      <c r="F13" s="84"/>
      <c r="G13" s="85"/>
      <c r="H13" s="64"/>
      <c r="N13" s="65"/>
      <c r="O13" s="65"/>
    </row>
    <row r="14" spans="1:15" ht="15" customHeight="1" x14ac:dyDescent="0.4">
      <c r="C14" s="80" t="s">
        <v>12</v>
      </c>
      <c r="D14" s="62" t="s">
        <v>13</v>
      </c>
      <c r="E14" s="81">
        <v>992518000</v>
      </c>
      <c r="F14" s="81"/>
      <c r="G14" s="82"/>
      <c r="H14" s="66"/>
      <c r="L14" s="52"/>
      <c r="M14" s="52"/>
      <c r="N14" s="65"/>
      <c r="O14" s="65"/>
    </row>
    <row r="15" spans="1:15" ht="15" customHeight="1" x14ac:dyDescent="0.4">
      <c r="C15" s="80"/>
      <c r="D15" s="67" t="s">
        <v>76</v>
      </c>
      <c r="E15" s="81">
        <v>432735000</v>
      </c>
      <c r="F15" s="81"/>
      <c r="G15" s="82"/>
      <c r="H15" s="66"/>
      <c r="L15" s="52"/>
    </row>
    <row r="16" spans="1:15" ht="15" customHeight="1" x14ac:dyDescent="0.4">
      <c r="C16" s="80"/>
      <c r="D16" s="62" t="s">
        <v>14</v>
      </c>
      <c r="E16" s="81">
        <v>8373668500</v>
      </c>
      <c r="F16" s="81"/>
      <c r="G16" s="82"/>
      <c r="H16" s="66"/>
      <c r="L16" s="52"/>
    </row>
    <row r="17" spans="2:13" ht="15" customHeight="1" x14ac:dyDescent="0.4">
      <c r="C17" s="80"/>
      <c r="D17" s="67" t="s">
        <v>15</v>
      </c>
      <c r="E17" s="81">
        <v>0</v>
      </c>
      <c r="F17" s="81"/>
      <c r="G17" s="82"/>
      <c r="H17" s="66"/>
      <c r="L17" s="52"/>
    </row>
    <row r="18" spans="2:13" ht="15" customHeight="1" x14ac:dyDescent="0.4">
      <c r="C18" s="129" t="s">
        <v>16</v>
      </c>
      <c r="D18" s="130"/>
      <c r="E18" s="115">
        <v>4344535000</v>
      </c>
      <c r="F18" s="115"/>
      <c r="G18" s="116"/>
      <c r="H18" s="66"/>
      <c r="L18" s="52"/>
    </row>
    <row r="19" spans="2:13" ht="15" customHeight="1" thickBot="1" x14ac:dyDescent="0.45">
      <c r="C19" s="75" t="s">
        <v>43</v>
      </c>
      <c r="D19" s="76"/>
      <c r="E19" s="77">
        <f>SUM(E14:G18)</f>
        <v>14143456500</v>
      </c>
      <c r="F19" s="78"/>
      <c r="G19" s="79"/>
      <c r="H19" s="66"/>
      <c r="L19" s="52"/>
      <c r="M19" s="52"/>
    </row>
    <row r="20" spans="2:13" ht="15" customHeight="1" x14ac:dyDescent="0.4">
      <c r="C20" s="111" t="s">
        <v>68</v>
      </c>
      <c r="D20" s="112"/>
      <c r="E20" s="127">
        <v>2185826</v>
      </c>
      <c r="F20" s="127"/>
      <c r="G20" s="128"/>
      <c r="H20" s="51"/>
      <c r="J20" s="68"/>
      <c r="L20" s="52"/>
    </row>
    <row r="21" spans="2:13" ht="15" customHeight="1" thickBot="1" x14ac:dyDescent="0.45">
      <c r="C21" s="119" t="s">
        <v>69</v>
      </c>
      <c r="D21" s="120"/>
      <c r="E21" s="121">
        <v>96889</v>
      </c>
      <c r="F21" s="121"/>
      <c r="G21" s="122"/>
      <c r="H21" s="51"/>
      <c r="J21" s="68"/>
      <c r="L21" s="52"/>
    </row>
    <row r="22" spans="2:13" ht="15" customHeight="1" x14ac:dyDescent="0.4">
      <c r="C22" s="123" t="s">
        <v>67</v>
      </c>
      <c r="D22" s="124"/>
      <c r="E22" s="125">
        <f>(E8+E10)/E20</f>
        <v>8236.5041865180483</v>
      </c>
      <c r="F22" s="125"/>
      <c r="G22" s="126"/>
      <c r="H22" s="51"/>
      <c r="L22" s="52"/>
    </row>
    <row r="23" spans="2:13" ht="15" customHeight="1" thickBot="1" x14ac:dyDescent="0.45">
      <c r="C23" s="131" t="s">
        <v>77</v>
      </c>
      <c r="D23" s="132"/>
      <c r="E23" s="117">
        <f>(E9+E11)/E21</f>
        <v>8932.5929672098991</v>
      </c>
      <c r="F23" s="117"/>
      <c r="G23" s="118"/>
      <c r="H23" s="51"/>
      <c r="L23" s="52"/>
    </row>
    <row r="24" spans="2:13" ht="15" customHeight="1" x14ac:dyDescent="0.4">
      <c r="C24" s="50" t="s">
        <v>54</v>
      </c>
      <c r="D24" s="50"/>
      <c r="E24" s="2"/>
      <c r="F24" s="2"/>
      <c r="G24" s="2"/>
      <c r="H24" s="51"/>
      <c r="L24" s="52"/>
    </row>
    <row r="25" spans="2:13" ht="15" customHeight="1" x14ac:dyDescent="0.4">
      <c r="C25" s="50" t="s">
        <v>75</v>
      </c>
      <c r="D25" s="50"/>
      <c r="E25" s="2"/>
      <c r="F25" s="2"/>
      <c r="G25" s="2"/>
      <c r="H25" s="51"/>
      <c r="L25" s="52"/>
    </row>
    <row r="26" spans="2:13" ht="15" customHeight="1" x14ac:dyDescent="0.4">
      <c r="C26" s="50" t="s">
        <v>71</v>
      </c>
      <c r="D26" s="50"/>
      <c r="E26" s="2"/>
      <c r="F26" s="2"/>
      <c r="G26" s="2"/>
      <c r="H26" s="51"/>
      <c r="L26" s="52"/>
    </row>
    <row r="27" spans="2:13" ht="15" customHeight="1" x14ac:dyDescent="0.4">
      <c r="C27" s="51" t="s">
        <v>72</v>
      </c>
      <c r="D27" s="51"/>
      <c r="F27" s="51"/>
      <c r="G27" s="51"/>
      <c r="H27" s="51"/>
      <c r="L27" s="52"/>
    </row>
    <row r="28" spans="2:13" ht="15" customHeight="1" x14ac:dyDescent="0.4">
      <c r="C28" s="51" t="s">
        <v>73</v>
      </c>
      <c r="D28" s="51"/>
      <c r="E28" s="51"/>
      <c r="F28" s="51"/>
      <c r="G28" s="51"/>
      <c r="H28" s="51"/>
      <c r="L28" s="52"/>
    </row>
    <row r="29" spans="2:13" ht="15" customHeight="1" x14ac:dyDescent="0.4"/>
    <row r="30" spans="2:13" ht="15" customHeight="1" x14ac:dyDescent="0.4">
      <c r="B30" s="10" t="s">
        <v>17</v>
      </c>
      <c r="C30" s="101" t="s">
        <v>18</v>
      </c>
      <c r="D30" s="101"/>
      <c r="E30" s="101"/>
      <c r="F30" s="101"/>
    </row>
    <row r="31" spans="2:13" ht="12.75" thickBot="1" x14ac:dyDescent="0.45">
      <c r="C31" s="11"/>
      <c r="D31" s="11"/>
      <c r="E31" s="69" t="s">
        <v>19</v>
      </c>
      <c r="F31" s="92" t="s">
        <v>20</v>
      </c>
      <c r="G31" s="92"/>
      <c r="H31" s="69"/>
    </row>
    <row r="32" spans="2:13" ht="15" customHeight="1" x14ac:dyDescent="0.4">
      <c r="C32" s="97" t="s">
        <v>21</v>
      </c>
      <c r="D32" s="98"/>
      <c r="E32" s="4">
        <v>44328</v>
      </c>
      <c r="F32" s="88">
        <v>44844</v>
      </c>
      <c r="G32" s="89"/>
      <c r="H32" s="70"/>
    </row>
    <row r="33" spans="2:8" ht="15" customHeight="1" thickBot="1" x14ac:dyDescent="0.45">
      <c r="C33" s="99" t="s">
        <v>22</v>
      </c>
      <c r="D33" s="100"/>
      <c r="E33" s="5">
        <v>44358</v>
      </c>
      <c r="F33" s="90">
        <v>44844</v>
      </c>
      <c r="G33" s="91"/>
      <c r="H33" s="70"/>
    </row>
    <row r="34" spans="2:8" ht="15" customHeight="1" thickBot="1" x14ac:dyDescent="0.45">
      <c r="C34" s="99" t="s">
        <v>46</v>
      </c>
      <c r="D34" s="100"/>
      <c r="E34" s="102">
        <v>458</v>
      </c>
      <c r="F34" s="103"/>
      <c r="G34" s="104"/>
      <c r="H34" s="70"/>
    </row>
    <row r="35" spans="2:8" ht="15" customHeight="1" x14ac:dyDescent="0.4">
      <c r="C35" s="50" t="s">
        <v>47</v>
      </c>
      <c r="D35" s="50"/>
      <c r="E35" s="53"/>
      <c r="F35" s="53"/>
      <c r="G35" s="53"/>
      <c r="H35" s="70"/>
    </row>
    <row r="36" spans="2:8" ht="15" customHeight="1" x14ac:dyDescent="0.4"/>
    <row r="37" spans="2:8" ht="15" customHeight="1" thickBot="1" x14ac:dyDescent="0.45">
      <c r="B37" s="10" t="s">
        <v>23</v>
      </c>
      <c r="C37" s="101" t="s">
        <v>24</v>
      </c>
      <c r="D37" s="101"/>
      <c r="E37" s="101"/>
      <c r="F37" s="101"/>
    </row>
    <row r="38" spans="2:8" ht="15" customHeight="1" x14ac:dyDescent="0.4">
      <c r="C38" s="133" t="s">
        <v>25</v>
      </c>
      <c r="D38" s="54" t="s">
        <v>26</v>
      </c>
      <c r="E38" s="93">
        <f>(SUM(E14:G15))/(SUM(E14:G17))</f>
        <v>0.14544998651127064</v>
      </c>
      <c r="F38" s="93"/>
      <c r="G38" s="94"/>
    </row>
    <row r="39" spans="2:8" ht="15" customHeight="1" thickBot="1" x14ac:dyDescent="0.45">
      <c r="C39" s="134"/>
      <c r="D39" s="55" t="s">
        <v>27</v>
      </c>
      <c r="E39" s="95">
        <f>(SUM(E16:G17))/(SUM(E14:G17))</f>
        <v>0.85455001348872939</v>
      </c>
      <c r="F39" s="95"/>
      <c r="G39" s="96"/>
    </row>
    <row r="40" spans="2:8" ht="15" customHeight="1" x14ac:dyDescent="0.4"/>
    <row r="41" spans="2:8" ht="15" customHeight="1" thickBot="1" x14ac:dyDescent="0.45">
      <c r="B41" s="10" t="s">
        <v>28</v>
      </c>
      <c r="C41" s="101" t="s">
        <v>29</v>
      </c>
      <c r="D41" s="101"/>
      <c r="E41" s="101"/>
      <c r="F41" s="101"/>
      <c r="G41" s="101"/>
      <c r="H41" s="101"/>
    </row>
    <row r="42" spans="2:8" ht="70.150000000000006" customHeight="1" thickBot="1" x14ac:dyDescent="0.45">
      <c r="C42" s="1" t="s">
        <v>30</v>
      </c>
      <c r="D42" s="86" t="s">
        <v>62</v>
      </c>
      <c r="E42" s="86"/>
      <c r="F42" s="86"/>
      <c r="G42" s="87"/>
      <c r="H42" s="51"/>
    </row>
  </sheetData>
  <mergeCells count="44">
    <mergeCell ref="C19:D19"/>
    <mergeCell ref="E19:G19"/>
    <mergeCell ref="C18:D18"/>
    <mergeCell ref="C23:D23"/>
    <mergeCell ref="C38:C39"/>
    <mergeCell ref="C8:C11"/>
    <mergeCell ref="C30:F30"/>
    <mergeCell ref="C37:F37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A1:H1"/>
    <mergeCell ref="C5:D5"/>
    <mergeCell ref="E5:G5"/>
    <mergeCell ref="C4:F4"/>
    <mergeCell ref="C7:F7"/>
    <mergeCell ref="D42:G42"/>
    <mergeCell ref="F32:G32"/>
    <mergeCell ref="F33:G33"/>
    <mergeCell ref="F31:G31"/>
    <mergeCell ref="E38:G38"/>
    <mergeCell ref="E39:G39"/>
    <mergeCell ref="C32:D32"/>
    <mergeCell ref="C33:D33"/>
    <mergeCell ref="C41:H41"/>
    <mergeCell ref="C34:D34"/>
    <mergeCell ref="E34:G34"/>
    <mergeCell ref="C12:D12"/>
    <mergeCell ref="E12:G12"/>
    <mergeCell ref="C14:C17"/>
    <mergeCell ref="E15:G15"/>
    <mergeCell ref="E17:G17"/>
    <mergeCell ref="E16:G16"/>
    <mergeCell ref="C13:G13"/>
  </mergeCells>
  <phoneticPr fontId="1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78A1-68D2-4D55-BBF2-E78CFB0D3D80}">
  <dimension ref="A1:K59"/>
  <sheetViews>
    <sheetView view="pageBreakPreview" topLeftCell="C46" zoomScaleNormal="100" zoomScaleSheetLayoutView="100" workbookViewId="0">
      <selection activeCell="E37" sqref="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33685000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4525000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381990000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420200000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7">
        <v>16842500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2262500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25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190995000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3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195771000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405871000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47957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573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8667.6606126321494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7897.0331588132631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28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9.0932889100428363E-2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0.9090671108995716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9359-7DA4-4949-82B3-8288488A9FAD}">
  <dimension ref="A1:O59"/>
  <sheetViews>
    <sheetView view="pageBreakPreview" topLeftCell="C40" zoomScaleNormal="100" zoomScaleSheetLayoutView="100" workbookViewId="0">
      <selection activeCell="H29" sqref="H29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.5" style="10" customWidth="1"/>
    <col min="12" max="12" width="10.125" style="10" bestFit="1" customWidth="1"/>
    <col min="13" max="14" width="9" style="10"/>
    <col min="15" max="15" width="9.25" style="10" customWidth="1"/>
    <col min="16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175705000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27075000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1106155000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1308935000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5" ht="15" customHeight="1" thickBot="1" x14ac:dyDescent="0.45">
      <c r="C17" s="177"/>
      <c r="D17" s="31" t="s">
        <v>39</v>
      </c>
      <c r="E17" s="37">
        <f>78925000+8927500</f>
        <v>87852500</v>
      </c>
      <c r="F17" s="33"/>
      <c r="G17" s="34"/>
      <c r="H17" s="33"/>
      <c r="I17" s="35"/>
      <c r="K17" s="52"/>
      <c r="L17" s="56"/>
      <c r="O17" s="52"/>
    </row>
    <row r="18" spans="3:15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5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5" ht="15" customHeight="1" x14ac:dyDescent="0.4">
      <c r="C20" s="176"/>
      <c r="D20" s="170"/>
      <c r="E20" s="23"/>
      <c r="F20" s="3"/>
      <c r="G20" s="24"/>
      <c r="H20" s="25"/>
      <c r="I20" s="26"/>
    </row>
    <row r="21" spans="3:15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5" ht="15" customHeight="1" thickBot="1" x14ac:dyDescent="0.45">
      <c r="C22" s="177"/>
      <c r="D22" s="31" t="s">
        <v>39</v>
      </c>
      <c r="E22" s="32">
        <v>13537500</v>
      </c>
      <c r="F22" s="33"/>
      <c r="G22" s="34"/>
      <c r="H22" s="33"/>
      <c r="I22" s="35"/>
    </row>
    <row r="23" spans="3:15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5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5" ht="15" customHeight="1" x14ac:dyDescent="0.4">
      <c r="C25" s="176"/>
      <c r="D25" s="170"/>
      <c r="E25" s="23"/>
      <c r="F25" s="3"/>
      <c r="G25" s="24"/>
      <c r="H25" s="3"/>
      <c r="I25" s="26"/>
    </row>
    <row r="26" spans="3:15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5" ht="15" customHeight="1" thickBot="1" x14ac:dyDescent="0.45">
      <c r="C27" s="177"/>
      <c r="D27" s="31" t="s">
        <v>39</v>
      </c>
      <c r="E27" s="32">
        <v>553077500</v>
      </c>
      <c r="F27" s="33"/>
      <c r="G27" s="34"/>
      <c r="H27" s="33"/>
      <c r="I27" s="35"/>
    </row>
    <row r="28" spans="3:15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5" ht="15" customHeight="1" x14ac:dyDescent="0.4">
      <c r="C29" s="176"/>
      <c r="D29" s="170"/>
      <c r="E29" s="23"/>
      <c r="F29" s="3"/>
      <c r="G29" s="24"/>
      <c r="H29" s="25"/>
      <c r="I29" s="27"/>
    </row>
    <row r="30" spans="3:15" ht="15" customHeight="1" x14ac:dyDescent="0.4">
      <c r="C30" s="176"/>
      <c r="D30" s="170"/>
      <c r="E30" s="23"/>
      <c r="F30" s="3"/>
      <c r="G30" s="24"/>
      <c r="H30" s="3"/>
      <c r="I30" s="26"/>
    </row>
    <row r="31" spans="3:15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5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164437500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818905000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147958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3001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8663.6748266399918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9021.9926691102974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31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0.15491983941142989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0.84508016058857005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72B1-97B1-4C04-9971-F872C93DCE37}">
  <dimension ref="A1:K59"/>
  <sheetViews>
    <sheetView view="pageBreakPreview" topLeftCell="C43" zoomScaleNormal="100" zoomScaleSheetLayoutView="100" workbookViewId="0">
      <selection activeCell="I31" sqref="A1:XFD1048576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0.5" style="56" customWidth="1"/>
    <col min="12" max="16384" width="9" style="10"/>
  </cols>
  <sheetData>
    <row r="1" spans="1:11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1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1" ht="15" customHeight="1" x14ac:dyDescent="0.4">
      <c r="I4" s="12" t="s">
        <v>74</v>
      </c>
    </row>
    <row r="5" spans="1:11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1" ht="15" customHeight="1" x14ac:dyDescent="0.4">
      <c r="C6" s="180" t="s">
        <v>58</v>
      </c>
      <c r="D6" s="13" t="s">
        <v>7</v>
      </c>
      <c r="E6" s="14">
        <f>E17*2</f>
        <v>96585000</v>
      </c>
      <c r="F6" s="143"/>
      <c r="G6" s="143"/>
      <c r="H6" s="143"/>
      <c r="I6" s="143"/>
    </row>
    <row r="7" spans="1:11" ht="15" customHeight="1" x14ac:dyDescent="0.4">
      <c r="C7" s="181"/>
      <c r="D7" s="15" t="s">
        <v>31</v>
      </c>
      <c r="E7" s="16">
        <f>E22*2</f>
        <v>68585000</v>
      </c>
      <c r="F7" s="143"/>
      <c r="G7" s="143"/>
      <c r="H7" s="143"/>
      <c r="I7" s="143"/>
    </row>
    <row r="8" spans="1:11" ht="15" customHeight="1" x14ac:dyDescent="0.4">
      <c r="C8" s="181"/>
      <c r="D8" s="15" t="s">
        <v>9</v>
      </c>
      <c r="E8" s="16">
        <f>E27*2</f>
        <v>731820000</v>
      </c>
      <c r="F8" s="143"/>
      <c r="G8" s="143"/>
      <c r="H8" s="143"/>
      <c r="I8" s="143"/>
    </row>
    <row r="9" spans="1:11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1" ht="15" customHeight="1" thickBot="1" x14ac:dyDescent="0.45">
      <c r="C10" s="178" t="s">
        <v>43</v>
      </c>
      <c r="D10" s="179"/>
      <c r="E10" s="19">
        <f>SUM(E6:E9)</f>
        <v>896990000</v>
      </c>
      <c r="F10" s="20"/>
      <c r="G10" s="20"/>
      <c r="H10" s="20"/>
      <c r="I10" s="20"/>
    </row>
    <row r="11" spans="1:11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1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1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1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1" ht="15" customHeight="1" x14ac:dyDescent="0.4">
      <c r="C15" s="176"/>
      <c r="D15" s="170"/>
      <c r="E15" s="23"/>
      <c r="F15" s="3"/>
      <c r="G15" s="24"/>
      <c r="H15" s="3"/>
      <c r="I15" s="26"/>
    </row>
    <row r="16" spans="1:11" ht="15" customHeight="1" thickBot="1" x14ac:dyDescent="0.45">
      <c r="C16" s="176"/>
      <c r="D16" s="171"/>
      <c r="E16" s="28"/>
      <c r="F16" s="7"/>
      <c r="G16" s="29"/>
      <c r="H16" s="7"/>
      <c r="I16" s="30"/>
      <c r="K16" s="72"/>
    </row>
    <row r="17" spans="3:11" ht="15" customHeight="1" thickBot="1" x14ac:dyDescent="0.45">
      <c r="C17" s="177"/>
      <c r="D17" s="31" t="s">
        <v>39</v>
      </c>
      <c r="E17" s="32">
        <v>48292500</v>
      </c>
      <c r="F17" s="33"/>
      <c r="G17" s="34"/>
      <c r="H17" s="33"/>
      <c r="I17" s="35"/>
      <c r="K17" s="7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  <c r="K18" s="72"/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  <c r="K19" s="72"/>
    </row>
    <row r="20" spans="3:11" ht="15" customHeight="1" x14ac:dyDescent="0.4">
      <c r="C20" s="176"/>
      <c r="D20" s="170"/>
      <c r="E20" s="23"/>
      <c r="F20" s="3"/>
      <c r="G20" s="24"/>
      <c r="H20" s="25"/>
      <c r="I20" s="26"/>
      <c r="K20" s="72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  <c r="K21" s="72"/>
    </row>
    <row r="22" spans="3:11" ht="15" customHeight="1" thickBot="1" x14ac:dyDescent="0.45">
      <c r="C22" s="177"/>
      <c r="D22" s="31" t="s">
        <v>39</v>
      </c>
      <c r="E22" s="32">
        <v>34292500</v>
      </c>
      <c r="F22" s="33"/>
      <c r="G22" s="34"/>
      <c r="H22" s="33"/>
      <c r="I22" s="35"/>
      <c r="K22" s="72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  <c r="K23" s="72"/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  <c r="K24" s="72"/>
    </row>
    <row r="25" spans="3:11" ht="15" customHeight="1" x14ac:dyDescent="0.4">
      <c r="C25" s="176"/>
      <c r="D25" s="170"/>
      <c r="E25" s="23"/>
      <c r="F25" s="3"/>
      <c r="G25" s="24"/>
      <c r="H25" s="25"/>
      <c r="I25" s="26"/>
      <c r="K25" s="72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  <c r="K26" s="72"/>
    </row>
    <row r="27" spans="3:11" ht="15" customHeight="1" thickBot="1" x14ac:dyDescent="0.45">
      <c r="C27" s="177"/>
      <c r="D27" s="31" t="s">
        <v>39</v>
      </c>
      <c r="E27" s="32">
        <v>365910000</v>
      </c>
      <c r="F27" s="33"/>
      <c r="G27" s="34"/>
      <c r="H27" s="33"/>
      <c r="I27" s="35"/>
      <c r="K27" s="72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  <c r="K28" s="72"/>
    </row>
    <row r="29" spans="3:11" ht="15" customHeight="1" x14ac:dyDescent="0.4">
      <c r="C29" s="176"/>
      <c r="D29" s="170"/>
      <c r="E29" s="23"/>
      <c r="F29" s="3"/>
      <c r="G29" s="73"/>
      <c r="H29" s="3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221523000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670018000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95106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74">
        <v>7495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8710.333732887515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9150.7671781187455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28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0.18413806173981873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0.81586193826018127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F671-4478-4AEB-981D-290F081E2BBA}">
  <dimension ref="A1:K59"/>
  <sheetViews>
    <sheetView view="pageBreakPreview" topLeftCell="C37" zoomScaleNormal="100" zoomScaleSheetLayoutView="100" workbookViewId="0">
      <selection activeCell="E37" activeCellId="3" sqref="E22 E17 E27 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0.75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91645000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79220000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1260260000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1431125000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45822500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39610000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2">
        <v>630130000</v>
      </c>
      <c r="F27" s="33"/>
      <c r="G27" s="34"/>
      <c r="H27" s="33"/>
      <c r="I27" s="35"/>
      <c r="K27" s="56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296597500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1012160000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151918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9174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8898.9125712555451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8635.2735993023762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23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0.11939208664512184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0.8806079133548782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2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1409-5518-4064-9A53-7A0B97959013}">
  <dimension ref="A1:K59"/>
  <sheetViews>
    <sheetView view="pageBreakPreview" topLeftCell="C46" zoomScaleNormal="100" zoomScaleSheetLayoutView="100" workbookViewId="0">
      <selection activeCell="E37" activeCellId="3" sqref="E17 E22 E27 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0.25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136555000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121130000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1780470000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2038155000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68277500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.7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.75" customHeight="1" thickBot="1" x14ac:dyDescent="0.45">
      <c r="C22" s="177"/>
      <c r="D22" s="31" t="s">
        <v>39</v>
      </c>
      <c r="E22" s="32">
        <v>60565000</v>
      </c>
      <c r="F22" s="33"/>
      <c r="G22" s="34"/>
      <c r="H22" s="33"/>
      <c r="I22" s="35"/>
    </row>
    <row r="23" spans="3:11" ht="15.7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.7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2">
        <v>890235000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3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524945000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1544022500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217957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13502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8795.4275384594202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8971.2635165160718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30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0.12643052172185137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0.87356947827814857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2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A392-2943-44A3-A5D1-ED695AB612FE}">
  <dimension ref="A1:K59"/>
  <sheetViews>
    <sheetView view="pageBreakPreview" topLeftCell="C43" zoomScaleNormal="100" zoomScaleSheetLayoutView="100" workbookViewId="0">
      <selection activeCell="E37" activeCellId="3" sqref="E17 E22 E27 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103505000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69015000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1692345000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1864865000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51752500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34507500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2">
        <v>846172500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3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348625500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1281058000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209646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8198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8566.1066750617701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8418.516711393022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31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9.2510717934005948E-2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0.90748928206599411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2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C91A8-33AD-4849-BAA6-99AE41230C84}">
  <dimension ref="A1:K59"/>
  <sheetViews>
    <sheetView view="pageBreakPreview" topLeftCell="C43" zoomScaleNormal="100" zoomScaleSheetLayoutView="100" workbookViewId="0">
      <selection activeCell="E37" activeCellId="3" sqref="E17 E22 E27 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115830000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68250000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2716730000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2900810000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57915000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34125000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2">
        <v>1358365000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647902500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2098307500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324112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8095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8739.4480920175738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8431.130327362569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31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6.3458137554683006E-2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0.93654186244531701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2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393D2-2780-4D6E-912A-A64573D7FE26}">
  <dimension ref="A1:K59"/>
  <sheetViews>
    <sheetView view="pageBreakPreview" topLeftCell="C49" zoomScaleNormal="100" zoomScaleSheetLayoutView="100" workbookViewId="0">
      <selection activeCell="E37" activeCellId="3" sqref="E22 E17 E27 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0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117180000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87525000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2037850000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2242555000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58590000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43762500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25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2">
        <v>1018925000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487293500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1608571000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244944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10593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8798.0517995950104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8262.5318606627025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30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9.1282042134975511E-2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0.90871795786502452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3EEC8-3300-43D3-A0B9-F3B96E093803}">
  <dimension ref="A1:O59"/>
  <sheetViews>
    <sheetView view="pageBreakPreview" topLeftCell="A46" zoomScaleNormal="100" zoomScaleSheetLayoutView="100" workbookViewId="0">
      <selection activeCell="M59" sqref="M59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5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5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5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5" ht="15" customHeight="1" x14ac:dyDescent="0.4">
      <c r="I4" s="12" t="s">
        <v>74</v>
      </c>
    </row>
    <row r="5" spans="1:15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5" ht="15" customHeight="1" x14ac:dyDescent="0.4">
      <c r="C6" s="180" t="s">
        <v>58</v>
      </c>
      <c r="D6" s="13" t="s">
        <v>7</v>
      </c>
      <c r="E6" s="14">
        <f>E17*2</f>
        <v>35590000</v>
      </c>
      <c r="F6" s="143"/>
      <c r="G6" s="143"/>
      <c r="H6" s="143"/>
      <c r="I6" s="143"/>
    </row>
    <row r="7" spans="1:15" ht="15" customHeight="1" x14ac:dyDescent="0.4">
      <c r="C7" s="181"/>
      <c r="D7" s="15" t="s">
        <v>31</v>
      </c>
      <c r="E7" s="16">
        <f>E22*2</f>
        <v>22630000</v>
      </c>
      <c r="F7" s="143"/>
      <c r="G7" s="143"/>
      <c r="H7" s="143"/>
      <c r="I7" s="143"/>
    </row>
    <row r="8" spans="1:15" ht="15" customHeight="1" x14ac:dyDescent="0.4">
      <c r="C8" s="181"/>
      <c r="D8" s="15" t="s">
        <v>9</v>
      </c>
      <c r="E8" s="16">
        <f>E27*2</f>
        <v>782210000</v>
      </c>
      <c r="F8" s="143"/>
      <c r="G8" s="143"/>
      <c r="H8" s="143"/>
      <c r="I8" s="143"/>
      <c r="O8" s="12"/>
    </row>
    <row r="9" spans="1:15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5" ht="15" customHeight="1" thickBot="1" x14ac:dyDescent="0.45">
      <c r="C10" s="178" t="s">
        <v>43</v>
      </c>
      <c r="D10" s="179"/>
      <c r="E10" s="19">
        <f>SUM(E6:E9)</f>
        <v>840430000</v>
      </c>
      <c r="F10" s="20"/>
      <c r="G10" s="20"/>
      <c r="H10" s="20"/>
      <c r="I10" s="20"/>
    </row>
    <row r="11" spans="1:15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5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5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5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5" ht="15" customHeight="1" x14ac:dyDescent="0.4">
      <c r="C15" s="176"/>
      <c r="D15" s="170"/>
      <c r="E15" s="23"/>
      <c r="F15" s="3"/>
      <c r="G15" s="24"/>
      <c r="H15" s="3"/>
      <c r="I15" s="26"/>
    </row>
    <row r="16" spans="1:15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17795000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11315000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2">
        <v>391105000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3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253730000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673945000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93070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2590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8786.9345653808959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8737.4517374517382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10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6.9274062087264859E-2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0.93072593791273517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view="pageBreakPreview" topLeftCell="A35" zoomScaleNormal="100" zoomScaleSheetLayoutView="100" workbookViewId="0">
      <selection activeCell="E33" sqref="E33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4675000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800000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80255000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85730000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25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2337500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400000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25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40127500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9"/>
      <c r="G28" s="38"/>
      <c r="H28" s="39"/>
      <c r="I28" s="40"/>
    </row>
    <row r="29" spans="3:11" ht="15" customHeight="1" x14ac:dyDescent="0.4">
      <c r="C29" s="176"/>
      <c r="D29" s="170"/>
      <c r="E29" s="23"/>
      <c r="F29" s="3"/>
      <c r="G29" s="24"/>
      <c r="H29" s="25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19638500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62503500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10328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81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8223.2765298218437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9876.5432098765432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13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6.3863291729849531E-2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0.9361367082701505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16"/>
    <mergeCell ref="D23:D26"/>
    <mergeCell ref="C33:C37"/>
    <mergeCell ref="D33:D36"/>
    <mergeCell ref="D18:D21"/>
    <mergeCell ref="D28:D31"/>
    <mergeCell ref="C13:C32"/>
    <mergeCell ref="D59:I59"/>
    <mergeCell ref="C49:D49"/>
    <mergeCell ref="C51:D51"/>
    <mergeCell ref="C54:G54"/>
    <mergeCell ref="C55:C56"/>
    <mergeCell ref="E55:I55"/>
    <mergeCell ref="C58:I58"/>
    <mergeCell ref="C50:D50"/>
    <mergeCell ref="E56:I56"/>
    <mergeCell ref="E51:I51"/>
    <mergeCell ref="E49:G49"/>
    <mergeCell ref="H49:I49"/>
    <mergeCell ref="H50:I50"/>
    <mergeCell ref="E50:G50"/>
    <mergeCell ref="H48:I48"/>
    <mergeCell ref="E48:G48"/>
    <mergeCell ref="C47:G47"/>
    <mergeCell ref="C38:D38"/>
    <mergeCell ref="C39:D39"/>
    <mergeCell ref="F39:I39"/>
    <mergeCell ref="C42:D42"/>
    <mergeCell ref="F42:I42"/>
    <mergeCell ref="C40:D40"/>
    <mergeCell ref="C41:D41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0959C-6243-43AB-AAC5-B64D41D8ECD9}">
  <dimension ref="A1:K59"/>
  <sheetViews>
    <sheetView view="pageBreakPreview" topLeftCell="C40" zoomScaleNormal="100" zoomScaleSheetLayoutView="100" workbookViewId="0">
      <selection activeCell="G28" sqref="A1:XFD1048576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43165000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20940000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463300000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527405000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7">
        <v>21582500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10470000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231650000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82991000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346693500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60354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2215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8391.5730523246184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9453.7246049661408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31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0.12154795650401494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0.87845204349598505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5CFA-F444-4AF3-80CE-B1F7DFC92571}">
  <dimension ref="A1:K59"/>
  <sheetViews>
    <sheetView view="pageBreakPreview" topLeftCell="C34" zoomScaleNormal="100" zoomScaleSheetLayoutView="100" workbookViewId="0">
      <selection activeCell="E51" sqref="A1:XFD1048576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56005000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27300000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518440000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601745000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28002500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13650000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25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259220000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160685000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461557500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67525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2876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8507.1455016660493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9492.3504867872052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31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0.13843903979260319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0.86156096020739681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19AEF-8B59-48D2-824A-B54FE89900A0}">
  <dimension ref="A1:K59"/>
  <sheetViews>
    <sheetView view="pageBreakPreview" topLeftCell="C43" zoomScaleNormal="100" zoomScaleSheetLayoutView="100" workbookViewId="0">
      <selection activeCell="K51" sqref="K51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79710000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23665000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393320000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496695000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2">
        <v>39855000</v>
      </c>
      <c r="F17" s="33"/>
      <c r="G17" s="34"/>
      <c r="H17" s="33"/>
      <c r="I17" s="35"/>
      <c r="K17" s="71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2">
        <v>11832500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196660000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87528500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335876000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55909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2517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8460.7129442486894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9402.0659515295993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30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0.20812571094937538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0.79187428905062462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7FA8B-C45D-4597-ADF6-B80ECE85BEAC}">
  <dimension ref="A1:K59"/>
  <sheetViews>
    <sheetView view="pageBreakPreview" topLeftCell="C40" zoomScaleNormal="100" zoomScaleSheetLayoutView="100" workbookViewId="0">
      <selection activeCell="E37" sqref="A1:XFD1048576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0.625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143605000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70020000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536285000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749910000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7">
        <v>71802500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35010000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268142500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25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161487000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536442000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78998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7293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8606.420415706727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9600.9872480460708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31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0.2848675174354256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0.7151324825645744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B7F6-6399-4018-A15D-E80138FD5E0C}">
  <dimension ref="A1:K59"/>
  <sheetViews>
    <sheetView view="pageBreakPreview" topLeftCell="C39" zoomScaleNormal="100" zoomScaleSheetLayoutView="100" workbookViewId="0">
      <selection activeCell="E37" sqref="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2.125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278545000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80940000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637840000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997325000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7">
        <v>139272500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25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40470000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318920000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3"/>
      <c r="I29" s="26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239024500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737687000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103693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8721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8837.4817972283563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9281.0457516339866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30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0.36044920161431832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0.63955079838568174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E701-CEA5-4F48-9C12-E613714A974B}">
  <dimension ref="A1:K59"/>
  <sheetViews>
    <sheetView view="pageBreakPreview" topLeftCell="C37" zoomScaleNormal="100" zoomScaleSheetLayoutView="100" workbookViewId="0">
      <selection activeCell="E37" sqref="E37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12.125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282580000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83965000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606090000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972635000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7">
        <v>141290000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41982500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25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303045000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116765500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603083000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98664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8891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9007.0339738911862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9443.8195928466994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28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0.37685771126887269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0.62314228873112731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31010-E97E-44AA-9B27-C0109AFA2AE3}">
  <dimension ref="A1:K59"/>
  <sheetViews>
    <sheetView view="pageBreakPreview" topLeftCell="C37" zoomScaleNormal="100" zoomScaleSheetLayoutView="100" workbookViewId="0">
      <selection activeCell="E52" sqref="E52"/>
    </sheetView>
  </sheetViews>
  <sheetFormatPr defaultColWidth="9" defaultRowHeight="12" x14ac:dyDescent="0.4"/>
  <cols>
    <col min="1" max="1" width="0.75" style="10" customWidth="1"/>
    <col min="2" max="2" width="3.125" style="10" bestFit="1" customWidth="1"/>
    <col min="3" max="3" width="10.625" style="10" customWidth="1"/>
    <col min="4" max="4" width="24.625" style="10" customWidth="1"/>
    <col min="5" max="6" width="10.625" style="10" customWidth="1"/>
    <col min="7" max="8" width="6.625" style="10" customWidth="1"/>
    <col min="9" max="9" width="19.625" style="10" customWidth="1"/>
    <col min="10" max="10" width="0.75" style="10" customWidth="1"/>
    <col min="11" max="11" width="9" style="10" customWidth="1"/>
    <col min="12" max="16384" width="9" style="10"/>
  </cols>
  <sheetData>
    <row r="1" spans="1:10" ht="18.75" customHeight="1" x14ac:dyDescent="0.4">
      <c r="A1" s="105" t="s">
        <v>49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5" customHeight="1" thickBot="1" x14ac:dyDescent="0.45">
      <c r="B2" s="10" t="s">
        <v>2</v>
      </c>
      <c r="C2" s="101" t="s">
        <v>3</v>
      </c>
      <c r="D2" s="101"/>
      <c r="E2" s="101"/>
      <c r="F2" s="101"/>
      <c r="G2" s="101"/>
      <c r="H2" s="11"/>
      <c r="I2" s="12"/>
    </row>
    <row r="3" spans="1:10" ht="19.5" customHeight="1" thickBot="1" x14ac:dyDescent="0.45">
      <c r="C3" s="106" t="s">
        <v>44</v>
      </c>
      <c r="D3" s="107"/>
      <c r="E3" s="183" t="s">
        <v>52</v>
      </c>
      <c r="F3" s="184"/>
      <c r="G3" s="184"/>
      <c r="H3" s="184"/>
      <c r="I3" s="185"/>
    </row>
    <row r="4" spans="1:10" ht="15" customHeight="1" x14ac:dyDescent="0.4">
      <c r="I4" s="12" t="s">
        <v>74</v>
      </c>
    </row>
    <row r="5" spans="1:10" ht="15" customHeight="1" thickBot="1" x14ac:dyDescent="0.45">
      <c r="B5" s="10" t="s">
        <v>5</v>
      </c>
      <c r="C5" s="101" t="s">
        <v>6</v>
      </c>
      <c r="D5" s="101"/>
      <c r="E5" s="101"/>
      <c r="F5" s="101"/>
      <c r="G5" s="101"/>
    </row>
    <row r="6" spans="1:10" ht="15" customHeight="1" x14ac:dyDescent="0.4">
      <c r="C6" s="180" t="s">
        <v>58</v>
      </c>
      <c r="D6" s="13" t="s">
        <v>7</v>
      </c>
      <c r="E6" s="14">
        <f>E17*2</f>
        <v>39685000</v>
      </c>
      <c r="F6" s="143"/>
      <c r="G6" s="143"/>
      <c r="H6" s="143"/>
      <c r="I6" s="143"/>
    </row>
    <row r="7" spans="1:10" ht="15" customHeight="1" x14ac:dyDescent="0.4">
      <c r="C7" s="181"/>
      <c r="D7" s="15" t="s">
        <v>31</v>
      </c>
      <c r="E7" s="16">
        <f>E22*2</f>
        <v>9885000</v>
      </c>
      <c r="F7" s="143"/>
      <c r="G7" s="143"/>
      <c r="H7" s="143"/>
      <c r="I7" s="143"/>
    </row>
    <row r="8" spans="1:10" ht="15" customHeight="1" x14ac:dyDescent="0.4">
      <c r="C8" s="181"/>
      <c r="D8" s="15" t="s">
        <v>9</v>
      </c>
      <c r="E8" s="16">
        <f>E27*2</f>
        <v>443955000</v>
      </c>
      <c r="F8" s="143"/>
      <c r="G8" s="143"/>
      <c r="H8" s="143"/>
      <c r="I8" s="143"/>
    </row>
    <row r="9" spans="1:10" ht="15" customHeight="1" x14ac:dyDescent="0.4">
      <c r="C9" s="182"/>
      <c r="D9" s="17" t="s">
        <v>32</v>
      </c>
      <c r="E9" s="18">
        <v>0</v>
      </c>
      <c r="F9" s="143"/>
      <c r="G9" s="143"/>
      <c r="H9" s="143"/>
      <c r="I9" s="143"/>
    </row>
    <row r="10" spans="1:10" ht="15" customHeight="1" thickBot="1" x14ac:dyDescent="0.45">
      <c r="C10" s="178" t="s">
        <v>43</v>
      </c>
      <c r="D10" s="179"/>
      <c r="E10" s="19">
        <f>SUM(E6:E9)</f>
        <v>493525000</v>
      </c>
      <c r="F10" s="20"/>
      <c r="G10" s="20"/>
      <c r="H10" s="20"/>
      <c r="I10" s="20"/>
    </row>
    <row r="11" spans="1:10" ht="21" customHeight="1" x14ac:dyDescent="0.4">
      <c r="C11" s="163" t="s">
        <v>11</v>
      </c>
      <c r="D11" s="164"/>
      <c r="E11" s="164"/>
      <c r="F11" s="167" t="s">
        <v>50</v>
      </c>
      <c r="G11" s="167"/>
      <c r="H11" s="167"/>
      <c r="I11" s="168"/>
    </row>
    <row r="12" spans="1:10" ht="22.15" customHeight="1" x14ac:dyDescent="0.4">
      <c r="C12" s="165"/>
      <c r="D12" s="166"/>
      <c r="E12" s="166"/>
      <c r="F12" s="21" t="s">
        <v>33</v>
      </c>
      <c r="G12" s="21" t="s">
        <v>34</v>
      </c>
      <c r="H12" s="21" t="s">
        <v>35</v>
      </c>
      <c r="I12" s="22" t="s">
        <v>36</v>
      </c>
    </row>
    <row r="13" spans="1:10" ht="15" customHeight="1" x14ac:dyDescent="0.4">
      <c r="C13" s="176" t="s">
        <v>37</v>
      </c>
      <c r="D13" s="169" t="s">
        <v>13</v>
      </c>
      <c r="E13" s="23"/>
      <c r="F13" s="3">
        <v>5000</v>
      </c>
      <c r="G13" s="24" t="s">
        <v>38</v>
      </c>
      <c r="H13" s="25" t="s">
        <v>38</v>
      </c>
      <c r="I13" s="26" t="s">
        <v>59</v>
      </c>
    </row>
    <row r="14" spans="1:10" ht="15" customHeight="1" x14ac:dyDescent="0.4">
      <c r="C14" s="176"/>
      <c r="D14" s="170"/>
      <c r="E14" s="23"/>
      <c r="F14" s="3">
        <v>2500</v>
      </c>
      <c r="G14" s="24" t="s">
        <v>38</v>
      </c>
      <c r="H14" s="25" t="s">
        <v>38</v>
      </c>
      <c r="I14" s="27" t="s">
        <v>60</v>
      </c>
    </row>
    <row r="15" spans="1:10" ht="15" customHeight="1" x14ac:dyDescent="0.4">
      <c r="C15" s="176"/>
      <c r="D15" s="170"/>
      <c r="E15" s="23"/>
      <c r="F15" s="3"/>
      <c r="G15" s="24"/>
      <c r="H15" s="3"/>
      <c r="I15" s="26"/>
    </row>
    <row r="16" spans="1:10" ht="15" customHeight="1" thickBot="1" x14ac:dyDescent="0.45">
      <c r="C16" s="176"/>
      <c r="D16" s="171"/>
      <c r="E16" s="28"/>
      <c r="F16" s="7"/>
      <c r="G16" s="29"/>
      <c r="H16" s="7"/>
      <c r="I16" s="30"/>
    </row>
    <row r="17" spans="3:11" ht="15" customHeight="1" thickBot="1" x14ac:dyDescent="0.45">
      <c r="C17" s="177"/>
      <c r="D17" s="31" t="s">
        <v>39</v>
      </c>
      <c r="E17" s="37">
        <v>19842500</v>
      </c>
      <c r="F17" s="33"/>
      <c r="G17" s="34"/>
      <c r="H17" s="33"/>
      <c r="I17" s="35"/>
      <c r="K17" s="52"/>
    </row>
    <row r="18" spans="3:11" ht="15" customHeight="1" x14ac:dyDescent="0.4">
      <c r="C18" s="176"/>
      <c r="D18" s="175" t="s">
        <v>40</v>
      </c>
      <c r="E18" s="36"/>
      <c r="F18" s="3">
        <v>5000</v>
      </c>
      <c r="G18" s="24" t="s">
        <v>38</v>
      </c>
      <c r="H18" s="25" t="s">
        <v>38</v>
      </c>
      <c r="I18" s="26" t="s">
        <v>59</v>
      </c>
    </row>
    <row r="19" spans="3:11" ht="15" customHeight="1" x14ac:dyDescent="0.4">
      <c r="C19" s="176"/>
      <c r="D19" s="170"/>
      <c r="E19" s="23"/>
      <c r="F19" s="3">
        <v>2500</v>
      </c>
      <c r="G19" s="24" t="s">
        <v>38</v>
      </c>
      <c r="H19" s="25" t="s">
        <v>38</v>
      </c>
      <c r="I19" s="27" t="s">
        <v>60</v>
      </c>
    </row>
    <row r="20" spans="3:11" ht="15" customHeight="1" x14ac:dyDescent="0.4">
      <c r="C20" s="176"/>
      <c r="D20" s="170"/>
      <c r="E20" s="23"/>
      <c r="F20" s="3"/>
      <c r="G20" s="24"/>
      <c r="H20" s="3"/>
      <c r="I20" s="26"/>
    </row>
    <row r="21" spans="3:11" ht="15" customHeight="1" thickBot="1" x14ac:dyDescent="0.45">
      <c r="C21" s="176"/>
      <c r="D21" s="171"/>
      <c r="E21" s="28"/>
      <c r="F21" s="7"/>
      <c r="G21" s="29"/>
      <c r="H21" s="7"/>
      <c r="I21" s="30"/>
    </row>
    <row r="22" spans="3:11" ht="15" customHeight="1" thickBot="1" x14ac:dyDescent="0.45">
      <c r="C22" s="177"/>
      <c r="D22" s="31" t="s">
        <v>39</v>
      </c>
      <c r="E22" s="37">
        <v>4942500</v>
      </c>
      <c r="F22" s="33"/>
      <c r="G22" s="34"/>
      <c r="H22" s="33"/>
      <c r="I22" s="35"/>
    </row>
    <row r="23" spans="3:11" ht="15" customHeight="1" x14ac:dyDescent="0.4">
      <c r="C23" s="176"/>
      <c r="D23" s="172" t="s">
        <v>14</v>
      </c>
      <c r="E23" s="36"/>
      <c r="F23" s="3">
        <v>5000</v>
      </c>
      <c r="G23" s="24" t="s">
        <v>38</v>
      </c>
      <c r="H23" s="25" t="s">
        <v>38</v>
      </c>
      <c r="I23" s="26" t="s">
        <v>59</v>
      </c>
    </row>
    <row r="24" spans="3:11" ht="15" customHeight="1" x14ac:dyDescent="0.4">
      <c r="C24" s="176"/>
      <c r="D24" s="170"/>
      <c r="E24" s="23"/>
      <c r="F24" s="3">
        <v>2500</v>
      </c>
      <c r="G24" s="24" t="s">
        <v>38</v>
      </c>
      <c r="H24" s="25" t="s">
        <v>38</v>
      </c>
      <c r="I24" s="27" t="s">
        <v>60</v>
      </c>
    </row>
    <row r="25" spans="3:11" ht="15" customHeight="1" x14ac:dyDescent="0.4">
      <c r="C25" s="176"/>
      <c r="D25" s="170"/>
      <c r="E25" s="23"/>
      <c r="F25" s="3"/>
      <c r="G25" s="24"/>
      <c r="H25" s="3"/>
      <c r="I25" s="26"/>
    </row>
    <row r="26" spans="3:11" ht="15" customHeight="1" thickBot="1" x14ac:dyDescent="0.45">
      <c r="C26" s="176"/>
      <c r="D26" s="171"/>
      <c r="E26" s="28"/>
      <c r="F26" s="7"/>
      <c r="G26" s="29"/>
      <c r="H26" s="7"/>
      <c r="I26" s="30"/>
    </row>
    <row r="27" spans="3:11" ht="15" customHeight="1" thickBot="1" x14ac:dyDescent="0.45">
      <c r="C27" s="177"/>
      <c r="D27" s="31" t="s">
        <v>39</v>
      </c>
      <c r="E27" s="37">
        <v>221977500</v>
      </c>
      <c r="F27" s="33"/>
      <c r="G27" s="34"/>
      <c r="H27" s="33"/>
      <c r="I27" s="35"/>
    </row>
    <row r="28" spans="3:11" ht="15" customHeight="1" x14ac:dyDescent="0.4">
      <c r="C28" s="176"/>
      <c r="D28" s="172" t="s">
        <v>41</v>
      </c>
      <c r="E28" s="36"/>
      <c r="F28" s="3"/>
      <c r="G28" s="24"/>
      <c r="H28" s="25"/>
      <c r="I28" s="26"/>
    </row>
    <row r="29" spans="3:11" ht="15" customHeight="1" x14ac:dyDescent="0.4">
      <c r="C29" s="176"/>
      <c r="D29" s="170"/>
      <c r="E29" s="23"/>
      <c r="F29" s="3"/>
      <c r="G29" s="24"/>
      <c r="H29" s="25"/>
      <c r="I29" s="27"/>
    </row>
    <row r="30" spans="3:11" ht="15" customHeight="1" x14ac:dyDescent="0.4">
      <c r="C30" s="176"/>
      <c r="D30" s="170"/>
      <c r="E30" s="23"/>
      <c r="F30" s="3"/>
      <c r="G30" s="24"/>
      <c r="H30" s="3"/>
      <c r="I30" s="26"/>
    </row>
    <row r="31" spans="3:11" ht="15" customHeight="1" thickBot="1" x14ac:dyDescent="0.45">
      <c r="C31" s="176"/>
      <c r="D31" s="171"/>
      <c r="E31" s="28"/>
      <c r="F31" s="7"/>
      <c r="G31" s="29"/>
      <c r="H31" s="7"/>
      <c r="I31" s="30"/>
    </row>
    <row r="32" spans="3:11" ht="15" customHeight="1" thickBot="1" x14ac:dyDescent="0.45">
      <c r="C32" s="177"/>
      <c r="D32" s="31" t="s">
        <v>39</v>
      </c>
      <c r="E32" s="37">
        <v>0</v>
      </c>
      <c r="F32" s="33"/>
      <c r="G32" s="34"/>
      <c r="H32" s="33"/>
      <c r="I32" s="35"/>
    </row>
    <row r="33" spans="2:9" ht="15" customHeight="1" x14ac:dyDescent="0.4">
      <c r="C33" s="173" t="s">
        <v>42</v>
      </c>
      <c r="D33" s="172" t="s">
        <v>16</v>
      </c>
      <c r="E33" s="36"/>
      <c r="F33" s="9">
        <v>2000</v>
      </c>
      <c r="G33" s="38" t="s">
        <v>38</v>
      </c>
      <c r="H33" s="39" t="s">
        <v>38</v>
      </c>
      <c r="I33" s="40" t="s">
        <v>61</v>
      </c>
    </row>
    <row r="34" spans="2:9" ht="15" customHeight="1" x14ac:dyDescent="0.4">
      <c r="C34" s="173"/>
      <c r="D34" s="170"/>
      <c r="E34" s="23"/>
      <c r="F34" s="3"/>
      <c r="G34" s="24"/>
      <c r="H34" s="25"/>
      <c r="I34" s="26"/>
    </row>
    <row r="35" spans="2:9" ht="15" customHeight="1" x14ac:dyDescent="0.4">
      <c r="C35" s="173"/>
      <c r="D35" s="170"/>
      <c r="E35" s="23"/>
      <c r="F35" s="3"/>
      <c r="G35" s="24"/>
      <c r="H35" s="3"/>
      <c r="I35" s="26"/>
    </row>
    <row r="36" spans="2:9" ht="15" customHeight="1" thickBot="1" x14ac:dyDescent="0.45">
      <c r="C36" s="173"/>
      <c r="D36" s="171"/>
      <c r="E36" s="28"/>
      <c r="F36" s="7"/>
      <c r="G36" s="29"/>
      <c r="H36" s="7"/>
      <c r="I36" s="30"/>
    </row>
    <row r="37" spans="2:9" ht="15" customHeight="1" thickBot="1" x14ac:dyDescent="0.45">
      <c r="C37" s="174"/>
      <c r="D37" s="31" t="s">
        <v>39</v>
      </c>
      <c r="E37" s="32">
        <v>183920000</v>
      </c>
      <c r="F37" s="33"/>
      <c r="G37" s="34"/>
      <c r="H37" s="41"/>
      <c r="I37" s="35"/>
    </row>
    <row r="38" spans="2:9" ht="15" customHeight="1" thickBot="1" x14ac:dyDescent="0.45">
      <c r="C38" s="136" t="s">
        <v>43</v>
      </c>
      <c r="D38" s="137"/>
      <c r="E38" s="42">
        <f>E17+E22+E27+E32+E37</f>
        <v>430682500</v>
      </c>
      <c r="F38" s="43"/>
      <c r="G38" s="44"/>
      <c r="H38" s="45"/>
      <c r="I38" s="46"/>
    </row>
    <row r="39" spans="2:9" ht="15" customHeight="1" x14ac:dyDescent="0.4">
      <c r="C39" s="138" t="s">
        <v>55</v>
      </c>
      <c r="D39" s="139"/>
      <c r="E39" s="47">
        <v>56219</v>
      </c>
      <c r="F39" s="140"/>
      <c r="G39" s="140"/>
      <c r="H39" s="140"/>
      <c r="I39" s="140"/>
    </row>
    <row r="40" spans="2:9" ht="15" customHeight="1" thickBot="1" x14ac:dyDescent="0.45">
      <c r="C40" s="141" t="s">
        <v>45</v>
      </c>
      <c r="D40" s="142"/>
      <c r="E40" s="48">
        <v>1074</v>
      </c>
      <c r="F40" s="49"/>
      <c r="G40" s="49"/>
      <c r="H40" s="49"/>
      <c r="I40" s="49"/>
    </row>
    <row r="41" spans="2:9" ht="15" customHeight="1" x14ac:dyDescent="0.4">
      <c r="C41" s="144" t="s">
        <v>56</v>
      </c>
      <c r="D41" s="145"/>
      <c r="E41" s="6">
        <f>(E6+E8)/E39</f>
        <v>8602.7855351393664</v>
      </c>
      <c r="F41" s="49"/>
      <c r="G41" s="49"/>
      <c r="H41" s="49"/>
      <c r="I41" s="49"/>
    </row>
    <row r="42" spans="2:9" ht="15" customHeight="1" thickBot="1" x14ac:dyDescent="0.45">
      <c r="C42" s="141" t="s">
        <v>63</v>
      </c>
      <c r="D42" s="142"/>
      <c r="E42" s="8">
        <f>(E7+E9)/E40</f>
        <v>9203.910614525139</v>
      </c>
      <c r="F42" s="143"/>
      <c r="G42" s="143"/>
      <c r="H42" s="143"/>
      <c r="I42" s="143"/>
    </row>
    <row r="43" spans="2:9" ht="15" customHeight="1" x14ac:dyDescent="0.4">
      <c r="C43" s="50" t="s">
        <v>54</v>
      </c>
      <c r="D43" s="51"/>
      <c r="E43" s="51"/>
      <c r="F43" s="51"/>
      <c r="G43" s="51"/>
      <c r="H43" s="51"/>
      <c r="I43" s="51"/>
    </row>
    <row r="44" spans="2:9" ht="15" customHeight="1" x14ac:dyDescent="0.4">
      <c r="C44" s="51" t="s">
        <v>57</v>
      </c>
      <c r="D44" s="51"/>
      <c r="E44" s="51"/>
      <c r="F44" s="51"/>
      <c r="G44" s="51"/>
      <c r="H44" s="51"/>
      <c r="I44" s="51"/>
    </row>
    <row r="45" spans="2:9" ht="15" customHeight="1" x14ac:dyDescent="0.4">
      <c r="C45" s="51" t="s">
        <v>64</v>
      </c>
    </row>
    <row r="46" spans="2:9" ht="15" customHeight="1" x14ac:dyDescent="0.4">
      <c r="C46" s="51"/>
    </row>
    <row r="47" spans="2:9" ht="15" customHeight="1" x14ac:dyDescent="0.4">
      <c r="B47" s="10" t="s">
        <v>17</v>
      </c>
      <c r="C47" s="101" t="s">
        <v>18</v>
      </c>
      <c r="D47" s="101"/>
      <c r="E47" s="101"/>
      <c r="F47" s="101"/>
      <c r="G47" s="101"/>
    </row>
    <row r="48" spans="2:9" ht="12.75" thickBot="1" x14ac:dyDescent="0.45">
      <c r="C48" s="11"/>
      <c r="D48" s="11"/>
      <c r="E48" s="135" t="s">
        <v>19</v>
      </c>
      <c r="F48" s="135"/>
      <c r="G48" s="135"/>
      <c r="H48" s="135" t="s">
        <v>20</v>
      </c>
      <c r="I48" s="135"/>
    </row>
    <row r="49" spans="2:9" ht="15" customHeight="1" x14ac:dyDescent="0.4">
      <c r="C49" s="97" t="s">
        <v>21</v>
      </c>
      <c r="D49" s="98"/>
      <c r="E49" s="155"/>
      <c r="F49" s="156"/>
      <c r="G49" s="157"/>
      <c r="H49" s="155"/>
      <c r="I49" s="158"/>
    </row>
    <row r="50" spans="2:9" ht="15" customHeight="1" thickBot="1" x14ac:dyDescent="0.45">
      <c r="C50" s="151" t="s">
        <v>22</v>
      </c>
      <c r="D50" s="152"/>
      <c r="E50" s="161"/>
      <c r="F50" s="159"/>
      <c r="G50" s="162"/>
      <c r="H50" s="159"/>
      <c r="I50" s="160"/>
    </row>
    <row r="51" spans="2:9" ht="15" customHeight="1" thickBot="1" x14ac:dyDescent="0.45">
      <c r="C51" s="149" t="s">
        <v>46</v>
      </c>
      <c r="D51" s="150"/>
      <c r="E51" s="102">
        <v>22</v>
      </c>
      <c r="F51" s="103"/>
      <c r="G51" s="103"/>
      <c r="H51" s="103"/>
      <c r="I51" s="104"/>
    </row>
    <row r="52" spans="2:9" ht="15" customHeight="1" x14ac:dyDescent="0.4">
      <c r="C52" s="50" t="s">
        <v>51</v>
      </c>
      <c r="D52" s="50"/>
      <c r="E52" s="53"/>
      <c r="F52" s="53"/>
      <c r="G52" s="53"/>
      <c r="H52" s="53"/>
      <c r="I52" s="53"/>
    </row>
    <row r="53" spans="2:9" ht="15" customHeight="1" x14ac:dyDescent="0.4"/>
    <row r="54" spans="2:9" ht="15" customHeight="1" thickBot="1" x14ac:dyDescent="0.45">
      <c r="B54" s="10" t="s">
        <v>23</v>
      </c>
      <c r="C54" s="101" t="s">
        <v>24</v>
      </c>
      <c r="D54" s="101"/>
      <c r="E54" s="101"/>
      <c r="F54" s="101"/>
      <c r="G54" s="101"/>
    </row>
    <row r="55" spans="2:9" ht="15" customHeight="1" x14ac:dyDescent="0.4">
      <c r="C55" s="133" t="s">
        <v>25</v>
      </c>
      <c r="D55" s="54" t="s">
        <v>26</v>
      </c>
      <c r="E55" s="93">
        <f>(E17+E22)/(E17+E22+E27+E32)</f>
        <v>0.10044070715769211</v>
      </c>
      <c r="F55" s="93"/>
      <c r="G55" s="93"/>
      <c r="H55" s="93"/>
      <c r="I55" s="94"/>
    </row>
    <row r="56" spans="2:9" ht="15" customHeight="1" thickBot="1" x14ac:dyDescent="0.45">
      <c r="C56" s="134"/>
      <c r="D56" s="55" t="s">
        <v>27</v>
      </c>
      <c r="E56" s="95">
        <f>(E27+E32)/(E17+E22+E27+E32)</f>
        <v>0.89955929284230784</v>
      </c>
      <c r="F56" s="153"/>
      <c r="G56" s="153"/>
      <c r="H56" s="153"/>
      <c r="I56" s="154"/>
    </row>
    <row r="57" spans="2:9" ht="15" customHeight="1" x14ac:dyDescent="0.4"/>
    <row r="58" spans="2:9" ht="15" customHeight="1" thickBot="1" x14ac:dyDescent="0.45">
      <c r="B58" s="10" t="s">
        <v>28</v>
      </c>
      <c r="C58" s="101" t="s">
        <v>29</v>
      </c>
      <c r="D58" s="101"/>
      <c r="E58" s="101"/>
      <c r="F58" s="101"/>
      <c r="G58" s="101"/>
      <c r="H58" s="101"/>
      <c r="I58" s="101"/>
    </row>
    <row r="59" spans="2:9" ht="70.150000000000006" customHeight="1" thickBot="1" x14ac:dyDescent="0.45">
      <c r="C59" s="1" t="s">
        <v>30</v>
      </c>
      <c r="D59" s="146"/>
      <c r="E59" s="147"/>
      <c r="F59" s="147"/>
      <c r="G59" s="147"/>
      <c r="H59" s="147"/>
      <c r="I59" s="148"/>
    </row>
  </sheetData>
  <mergeCells count="44">
    <mergeCell ref="C6:C9"/>
    <mergeCell ref="F6:I6"/>
    <mergeCell ref="F7:I7"/>
    <mergeCell ref="F8:I8"/>
    <mergeCell ref="F9:I9"/>
    <mergeCell ref="A1:J1"/>
    <mergeCell ref="C2:G2"/>
    <mergeCell ref="C3:D3"/>
    <mergeCell ref="E3:I3"/>
    <mergeCell ref="C5:G5"/>
    <mergeCell ref="C40:D40"/>
    <mergeCell ref="C10:D10"/>
    <mergeCell ref="C11:E12"/>
    <mergeCell ref="F11:I11"/>
    <mergeCell ref="C13:C32"/>
    <mergeCell ref="D13:D16"/>
    <mergeCell ref="D18:D21"/>
    <mergeCell ref="D23:D26"/>
    <mergeCell ref="D28:D31"/>
    <mergeCell ref="C33:C37"/>
    <mergeCell ref="D33:D36"/>
    <mergeCell ref="C38:D38"/>
    <mergeCell ref="C39:D39"/>
    <mergeCell ref="F39:I39"/>
    <mergeCell ref="C41:D41"/>
    <mergeCell ref="C42:D42"/>
    <mergeCell ref="F42:I42"/>
    <mergeCell ref="C47:G47"/>
    <mergeCell ref="E48:G48"/>
    <mergeCell ref="H48:I48"/>
    <mergeCell ref="C49:D49"/>
    <mergeCell ref="E49:G49"/>
    <mergeCell ref="H49:I49"/>
    <mergeCell ref="C50:D50"/>
    <mergeCell ref="E50:G50"/>
    <mergeCell ref="H50:I50"/>
    <mergeCell ref="C58:I58"/>
    <mergeCell ref="D59:I59"/>
    <mergeCell ref="C51:D51"/>
    <mergeCell ref="E51:I51"/>
    <mergeCell ref="C54:G54"/>
    <mergeCell ref="C55:C56"/>
    <mergeCell ref="E55:I55"/>
    <mergeCell ref="E56:I56"/>
  </mergeCells>
  <phoneticPr fontId="1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効果検証様式（集計値）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R3.6!Print_Area</vt:lpstr>
      <vt:lpstr>R3.7!Print_Area</vt:lpstr>
      <vt:lpstr>R3.8!Print_Area</vt:lpstr>
      <vt:lpstr>R3.9!Print_Area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2024-07-24T11:05:34Z</dcterms:modified>
  <cp:category/>
  <cp:contentStatus/>
</cp:coreProperties>
</file>