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00092283\Downloads\"/>
    </mc:Choice>
  </mc:AlternateContent>
  <xr:revisionPtr revIDLastSave="0" documentId="13_ncr:1_{D509A616-2DF8-47A4-9A76-4E229DA97FB4}" xr6:coauthVersionLast="47" xr6:coauthVersionMax="47" xr10:uidLastSave="{00000000-0000-0000-0000-000000000000}"/>
  <bookViews>
    <workbookView xWindow="28680" yWindow="-120" windowWidth="29040" windowHeight="15840" xr2:uid="{7C263EE9-FCD0-489E-8AC9-48FCB9B98525}"/>
  </bookViews>
  <sheets>
    <sheet name="長野A" sheetId="4" r:id="rId1"/>
    <sheet name="長野B" sheetId="8" r:id="rId2"/>
    <sheet name="長野1(対応①②)" sheetId="6" r:id="rId3"/>
    <sheet name="長野2(対応③)"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8" i="6" l="1"/>
  <c r="G16" i="6"/>
  <c r="L26" i="4"/>
  <c r="H42" i="4"/>
  <c r="H41" i="4"/>
  <c r="H40" i="4"/>
  <c r="H38" i="4"/>
  <c r="H37" i="4"/>
  <c r="H36" i="4"/>
  <c r="H35" i="4"/>
  <c r="H34" i="4"/>
  <c r="H33" i="4"/>
  <c r="H32" i="4"/>
  <c r="H31" i="4"/>
  <c r="H30" i="4"/>
  <c r="H28" i="4"/>
  <c r="H27" i="4"/>
  <c r="H26" i="4"/>
  <c r="G41" i="4"/>
  <c r="G40" i="4"/>
  <c r="G39" i="4"/>
  <c r="G38" i="4"/>
  <c r="G37" i="4"/>
  <c r="G36" i="4"/>
  <c r="G35" i="4"/>
  <c r="G34" i="4"/>
  <c r="G33" i="4"/>
  <c r="G31" i="4"/>
  <c r="G30" i="4"/>
  <c r="G29" i="4"/>
  <c r="G28" i="4"/>
  <c r="G27" i="4"/>
  <c r="G25" i="4"/>
  <c r="G26" i="4"/>
  <c r="L25" i="4"/>
  <c r="L27" i="4" l="1"/>
  <c r="F29" i="6"/>
  <c r="E29" i="6"/>
  <c r="D29" i="6"/>
  <c r="D12" i="2"/>
  <c r="C16" i="2" s="1"/>
  <c r="E11" i="6"/>
  <c r="L30" i="4"/>
  <c r="L18" i="8"/>
  <c r="S34" i="8"/>
  <c r="R34" i="8"/>
  <c r="M30" i="4" s="1"/>
  <c r="Q34" i="8"/>
  <c r="P34" i="8"/>
  <c r="H39" i="4" s="1"/>
  <c r="O34" i="8"/>
  <c r="N34" i="8"/>
  <c r="N35" i="8" s="1"/>
  <c r="M34" i="8"/>
  <c r="L34" i="8"/>
  <c r="K34" i="8"/>
  <c r="J34" i="8"/>
  <c r="I34" i="8"/>
  <c r="H34" i="8"/>
  <c r="G34" i="8"/>
  <c r="F34" i="8"/>
  <c r="E34" i="8"/>
  <c r="M28" i="4" s="1"/>
  <c r="D34" i="8"/>
  <c r="C34" i="8"/>
  <c r="B34" i="8"/>
  <c r="H25" i="4" s="1"/>
  <c r="M25" i="4" s="1"/>
  <c r="C17" i="8"/>
  <c r="D17" i="8"/>
  <c r="E17" i="8"/>
  <c r="F17" i="8"/>
  <c r="G17" i="8"/>
  <c r="H17" i="8"/>
  <c r="I17" i="8"/>
  <c r="G32" i="4" s="1"/>
  <c r="J17" i="8"/>
  <c r="K17" i="8"/>
  <c r="L17" i="8"/>
  <c r="M17" i="8"/>
  <c r="N17" i="8"/>
  <c r="O17" i="8"/>
  <c r="P17" i="8"/>
  <c r="N18" i="8" s="1"/>
  <c r="Q17" i="8"/>
  <c r="R17" i="8"/>
  <c r="S17" i="8"/>
  <c r="B17" i="8"/>
  <c r="C16" i="6" a="1"/>
  <c r="D11" i="2" a="1"/>
  <c r="C27" i="6" a="1"/>
  <c r="C22" i="6" a="1"/>
  <c r="E10" i="6" a="1"/>
  <c r="C20" i="6" a="1"/>
  <c r="C21" i="6" a="1"/>
  <c r="C28" i="6" a="1"/>
  <c r="C29" i="6" a="1"/>
  <c r="C30" i="6" a="1"/>
  <c r="C19" i="6" a="1"/>
  <c r="C18" i="6" a="1"/>
  <c r="C17" i="6" a="1"/>
  <c r="C31" i="6" a="1"/>
  <c r="H29" i="4" l="1"/>
  <c r="M26" i="4" s="1"/>
  <c r="Q18" i="8"/>
  <c r="G42" i="4"/>
  <c r="M27" i="4"/>
  <c r="L28" i="4"/>
  <c r="E10" i="6"/>
  <c r="D11" i="2"/>
  <c r="C31" i="6"/>
  <c r="C30" i="6"/>
  <c r="C29" i="6"/>
  <c r="C28" i="6"/>
  <c r="C27" i="6"/>
  <c r="C22" i="6"/>
  <c r="C21" i="6"/>
  <c r="H21" i="6" s="1"/>
  <c r="C20" i="6"/>
  <c r="H20" i="6" s="1"/>
  <c r="C19" i="6"/>
  <c r="H19" i="6" s="1"/>
  <c r="H29" i="6" s="1"/>
  <c r="C18" i="6"/>
  <c r="C17" i="6"/>
  <c r="C16" i="6"/>
  <c r="B18" i="8"/>
  <c r="B19" i="8" s="1"/>
  <c r="B35" i="8"/>
  <c r="Q35" i="8"/>
  <c r="L35" i="8"/>
  <c r="B36" i="8" l="1"/>
  <c r="G24" i="4"/>
  <c r="G43" i="4" s="1"/>
  <c r="F16" i="6" s="1"/>
  <c r="H24" i="4"/>
  <c r="H43" i="4" s="1"/>
  <c r="L24" i="4"/>
  <c r="L36" i="4" s="1"/>
  <c r="F17" i="6" s="1"/>
  <c r="M24" i="4"/>
  <c r="M36" i="4" s="1"/>
  <c r="G21" i="6" l="1"/>
  <c r="G18" i="6"/>
  <c r="G22" i="6"/>
  <c r="G31" i="6" s="1"/>
  <c r="G17" i="6"/>
  <c r="H17" i="6" s="1"/>
  <c r="G20" i="6"/>
  <c r="G27" i="6"/>
  <c r="H16" i="6"/>
  <c r="H27" i="6" s="1"/>
  <c r="G16" i="2"/>
  <c r="F16" i="2"/>
  <c r="F27" i="6"/>
  <c r="F22" i="6"/>
  <c r="G19" i="6"/>
  <c r="G29" i="6" s="1"/>
  <c r="G28" i="6" l="1"/>
  <c r="H18" i="6"/>
  <c r="F31" i="6"/>
  <c r="H31" i="6" s="1"/>
  <c r="H22" i="6"/>
  <c r="H16" i="2"/>
  <c r="K27" i="6" l="1"/>
  <c r="K1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<sst xmlns="http://schemas.openxmlformats.org/spreadsheetml/2006/main" count="263" uniqueCount="181">
  <si>
    <t>区分</t>
    <rPh sb="0" eb="2">
      <t>クブン</t>
    </rPh>
    <phoneticPr fontId="3"/>
  </si>
  <si>
    <t>土地利用の形態の細区分</t>
    <rPh sb="0" eb="2">
      <t>トチ</t>
    </rPh>
    <rPh sb="2" eb="4">
      <t>リヨウ</t>
    </rPh>
    <rPh sb="5" eb="7">
      <t>ケイタイ</t>
    </rPh>
    <rPh sb="8" eb="9">
      <t>コマ</t>
    </rPh>
    <rPh sb="9" eb="11">
      <t>クブン</t>
    </rPh>
    <phoneticPr fontId="3"/>
  </si>
  <si>
    <t>流出係数</t>
    <rPh sb="0" eb="2">
      <t>リュウシュツ</t>
    </rPh>
    <rPh sb="2" eb="4">
      <t>ケイスウ</t>
    </rPh>
    <phoneticPr fontId="3"/>
  </si>
  <si>
    <t>計</t>
    <rPh sb="0" eb="1">
      <t>ケイ</t>
    </rPh>
    <phoneticPr fontId="3"/>
  </si>
  <si>
    <t>－</t>
    <phoneticPr fontId="3"/>
  </si>
  <si>
    <t>宅地等に該当する土地</t>
    <rPh sb="0" eb="2">
      <t>タクチ</t>
    </rPh>
    <rPh sb="2" eb="3">
      <t>トウ</t>
    </rPh>
    <rPh sb="4" eb="6">
      <t>ガイトウ</t>
    </rPh>
    <rPh sb="8" eb="10">
      <t>トチ</t>
    </rPh>
    <phoneticPr fontId="3"/>
  </si>
  <si>
    <t>第１号関連</t>
    <rPh sb="0" eb="1">
      <t>ダイ</t>
    </rPh>
    <rPh sb="2" eb="3">
      <t>ゴウ</t>
    </rPh>
    <rPh sb="3" eb="5">
      <t>カンレン</t>
    </rPh>
    <phoneticPr fontId="3"/>
  </si>
  <si>
    <t>宅地</t>
    <rPh sb="0" eb="2">
      <t>タクチ</t>
    </rPh>
    <phoneticPr fontId="3"/>
  </si>
  <si>
    <t>池沼</t>
    <rPh sb="0" eb="2">
      <t>チショウ</t>
    </rPh>
    <phoneticPr fontId="3"/>
  </si>
  <si>
    <t>水路</t>
    <rPh sb="0" eb="2">
      <t>スイロ</t>
    </rPh>
    <phoneticPr fontId="3"/>
  </si>
  <si>
    <t>ため池</t>
    <rPh sb="2" eb="3">
      <t>イケ</t>
    </rPh>
    <phoneticPr fontId="3"/>
  </si>
  <si>
    <t>道路(法面を有しないもの）</t>
    <rPh sb="0" eb="2">
      <t>ドウロ</t>
    </rPh>
    <rPh sb="3" eb="4">
      <t>ホウ</t>
    </rPh>
    <rPh sb="4" eb="5">
      <t>メン</t>
    </rPh>
    <rPh sb="6" eb="7">
      <t>ユウ</t>
    </rPh>
    <phoneticPr fontId="3"/>
  </si>
  <si>
    <t>道路（法面を有するもの）</t>
    <rPh sb="0" eb="2">
      <t>ドウロ</t>
    </rPh>
    <rPh sb="3" eb="4">
      <t>ホウ</t>
    </rPh>
    <rPh sb="4" eb="5">
      <t>メン</t>
    </rPh>
    <rPh sb="6" eb="7">
      <t>ユウ</t>
    </rPh>
    <phoneticPr fontId="3"/>
  </si>
  <si>
    <t>鉄道線路（法面を有しないもの）</t>
    <rPh sb="0" eb="2">
      <t>テツドウ</t>
    </rPh>
    <rPh sb="2" eb="4">
      <t>センロ</t>
    </rPh>
    <rPh sb="5" eb="6">
      <t>ホウ</t>
    </rPh>
    <rPh sb="6" eb="7">
      <t>メン</t>
    </rPh>
    <rPh sb="8" eb="9">
      <t>ユウ</t>
    </rPh>
    <phoneticPr fontId="3"/>
  </si>
  <si>
    <t>鉄道線路（法面を有するもの）</t>
    <rPh sb="0" eb="2">
      <t>テツドウ</t>
    </rPh>
    <rPh sb="2" eb="4">
      <t>センロ</t>
    </rPh>
    <rPh sb="5" eb="6">
      <t>ホウ</t>
    </rPh>
    <rPh sb="6" eb="7">
      <t>メン</t>
    </rPh>
    <rPh sb="8" eb="9">
      <t>ユウ</t>
    </rPh>
    <phoneticPr fontId="3"/>
  </si>
  <si>
    <t>飛行場（法面を有しないもの）</t>
    <rPh sb="4" eb="5">
      <t>ホウ</t>
    </rPh>
    <rPh sb="5" eb="6">
      <t>メン</t>
    </rPh>
    <rPh sb="7" eb="8">
      <t>ユウ</t>
    </rPh>
    <phoneticPr fontId="3"/>
  </si>
  <si>
    <t>飛行場（法面を有するもの）</t>
    <rPh sb="0" eb="3">
      <t>ヒコウジョウ</t>
    </rPh>
    <rPh sb="4" eb="5">
      <t>ホウ</t>
    </rPh>
    <rPh sb="5" eb="6">
      <t>メン</t>
    </rPh>
    <rPh sb="7" eb="8">
      <t>ユウ</t>
    </rPh>
    <phoneticPr fontId="3"/>
  </si>
  <si>
    <t>宅地等以外の土地</t>
    <rPh sb="0" eb="2">
      <t>タクチ</t>
    </rPh>
    <rPh sb="2" eb="3">
      <t>トウ</t>
    </rPh>
    <rPh sb="3" eb="5">
      <t>イガイ</t>
    </rPh>
    <rPh sb="6" eb="8">
      <t>トチ</t>
    </rPh>
    <phoneticPr fontId="3"/>
  </si>
  <si>
    <t>第２号
関　連</t>
    <rPh sb="0" eb="1">
      <t>ダイ</t>
    </rPh>
    <rPh sb="2" eb="3">
      <t>ゴウ</t>
    </rPh>
    <rPh sb="4" eb="5">
      <t>セキ</t>
    </rPh>
    <rPh sb="6" eb="7">
      <t>レン</t>
    </rPh>
    <phoneticPr fontId="3"/>
  </si>
  <si>
    <t>不浸透性材料により舗装された土地（法面を除く）</t>
    <rPh sb="0" eb="1">
      <t>フ</t>
    </rPh>
    <rPh sb="1" eb="4">
      <t>シントウセイ</t>
    </rPh>
    <rPh sb="4" eb="6">
      <t>ザイリョウ</t>
    </rPh>
    <rPh sb="9" eb="11">
      <t>ホソウ</t>
    </rPh>
    <rPh sb="14" eb="16">
      <t>トチ</t>
    </rPh>
    <rPh sb="17" eb="18">
      <t>ホウ</t>
    </rPh>
    <rPh sb="18" eb="19">
      <t>メン</t>
    </rPh>
    <rPh sb="20" eb="21">
      <t>ノゾ</t>
    </rPh>
    <phoneticPr fontId="3"/>
  </si>
  <si>
    <t>不浸透性材料により覆われた法面</t>
    <rPh sb="0" eb="1">
      <t>フ</t>
    </rPh>
    <rPh sb="1" eb="4">
      <t>シントウセイ</t>
    </rPh>
    <rPh sb="4" eb="6">
      <t>ザイリョウ</t>
    </rPh>
    <rPh sb="9" eb="10">
      <t>オオ</t>
    </rPh>
    <rPh sb="13" eb="14">
      <t>ホウ</t>
    </rPh>
    <rPh sb="14" eb="15">
      <t>メン</t>
    </rPh>
    <phoneticPr fontId="3"/>
  </si>
  <si>
    <t>第３号
関　連</t>
    <phoneticPr fontId="3"/>
  </si>
  <si>
    <t>上記第１号から第３号に掲げる土地以外の土地</t>
    <rPh sb="0" eb="2">
      <t>ジョウキ</t>
    </rPh>
    <rPh sb="2" eb="3">
      <t>ダイ</t>
    </rPh>
    <rPh sb="4" eb="5">
      <t>ゴウ</t>
    </rPh>
    <rPh sb="7" eb="8">
      <t>ダイ</t>
    </rPh>
    <rPh sb="9" eb="10">
      <t>ゴウ</t>
    </rPh>
    <rPh sb="11" eb="12">
      <t>カカ</t>
    </rPh>
    <rPh sb="14" eb="16">
      <t>トチ</t>
    </rPh>
    <rPh sb="16" eb="18">
      <t>イガイ</t>
    </rPh>
    <rPh sb="19" eb="20">
      <t>ツチ</t>
    </rPh>
    <rPh sb="20" eb="21">
      <t>チ</t>
    </rPh>
    <phoneticPr fontId="3"/>
  </si>
  <si>
    <t>山地</t>
    <rPh sb="0" eb="2">
      <t>サンチ</t>
    </rPh>
    <phoneticPr fontId="3"/>
  </si>
  <si>
    <t>人工的に造成され植生に覆われた法面</t>
    <rPh sb="0" eb="3">
      <t>ジンコウテキ</t>
    </rPh>
    <rPh sb="4" eb="6">
      <t>ゾウセイ</t>
    </rPh>
    <rPh sb="8" eb="10">
      <t>ショクセイ</t>
    </rPh>
    <rPh sb="11" eb="12">
      <t>オオ</t>
    </rPh>
    <rPh sb="15" eb="16">
      <t>ホウ</t>
    </rPh>
    <rPh sb="16" eb="17">
      <t>メン</t>
    </rPh>
    <phoneticPr fontId="3"/>
  </si>
  <si>
    <t>屋根</t>
    <rPh sb="0" eb="2">
      <t>ヤネ</t>
    </rPh>
    <phoneticPr fontId="3"/>
  </si>
  <si>
    <t>道路</t>
    <rPh sb="0" eb="2">
      <t>ドウロ</t>
    </rPh>
    <phoneticPr fontId="3"/>
  </si>
  <si>
    <t>その他不浸透面</t>
    <rPh sb="2" eb="3">
      <t>タ</t>
    </rPh>
    <rPh sb="3" eb="6">
      <t>フシントウ</t>
    </rPh>
    <rPh sb="6" eb="7">
      <t>メン</t>
    </rPh>
    <phoneticPr fontId="3"/>
  </si>
  <si>
    <t>水面</t>
    <rPh sb="0" eb="2">
      <t>スイメン</t>
    </rPh>
    <phoneticPr fontId="3"/>
  </si>
  <si>
    <t>間地</t>
    <rPh sb="0" eb="2">
      <t>カンチ</t>
    </rPh>
    <phoneticPr fontId="3"/>
  </si>
  <si>
    <t>芝・樹木の多い公園</t>
    <phoneticPr fontId="3"/>
  </si>
  <si>
    <t>勾配の緩い山地</t>
    <phoneticPr fontId="3"/>
  </si>
  <si>
    <t>勾配の急な山地</t>
    <phoneticPr fontId="3"/>
  </si>
  <si>
    <t>砂利道（砕石舗装等）</t>
    <phoneticPr fontId="3"/>
  </si>
  <si>
    <t>田</t>
    <rPh sb="0" eb="1">
      <t>タ</t>
    </rPh>
    <phoneticPr fontId="3"/>
  </si>
  <si>
    <t>畑</t>
    <rPh sb="0" eb="1">
      <t>ハタケ</t>
    </rPh>
    <phoneticPr fontId="3"/>
  </si>
  <si>
    <t>流出係数の平均値</t>
    <rPh sb="0" eb="4">
      <t>リュウシュツケイスウ</t>
    </rPh>
    <rPh sb="5" eb="8">
      <t>ヘイキンチ</t>
    </rPh>
    <phoneticPr fontId="2"/>
  </si>
  <si>
    <t>運動場その他これに類する施設
（雨水を排除するための排水施設を伴うものに限る）</t>
    <rPh sb="0" eb="3">
      <t>ウンドウジョウ</t>
    </rPh>
    <rPh sb="5" eb="6">
      <t>ホカ</t>
    </rPh>
    <rPh sb="9" eb="10">
      <t>ルイ</t>
    </rPh>
    <rPh sb="12" eb="14">
      <t>シセツ</t>
    </rPh>
    <rPh sb="16" eb="18">
      <t>ウスイ</t>
    </rPh>
    <rPh sb="19" eb="21">
      <t>ハイジョ</t>
    </rPh>
    <rPh sb="26" eb="28">
      <t>ハイスイ</t>
    </rPh>
    <rPh sb="28" eb="30">
      <t>シセツ</t>
    </rPh>
    <rPh sb="31" eb="32">
      <t>トモナ</t>
    </rPh>
    <rPh sb="36" eb="37">
      <t>カギ</t>
    </rPh>
    <phoneticPr fontId="3"/>
  </si>
  <si>
    <t>法制度</t>
    <rPh sb="0" eb="3">
      <t>ホウセイド</t>
    </rPh>
    <phoneticPr fontId="2"/>
  </si>
  <si>
    <t>対象外力</t>
    <rPh sb="0" eb="2">
      <t>タイショウ</t>
    </rPh>
    <rPh sb="2" eb="4">
      <t>ガイリョク</t>
    </rPh>
    <phoneticPr fontId="2"/>
  </si>
  <si>
    <t>開発面積</t>
    <rPh sb="0" eb="2">
      <t>カイハツ</t>
    </rPh>
    <rPh sb="2" eb="4">
      <t>メンセキ</t>
    </rPh>
    <phoneticPr fontId="2"/>
  </si>
  <si>
    <t>対象外力規模</t>
    <rPh sb="0" eb="2">
      <t>タイショウ</t>
    </rPh>
    <rPh sb="2" eb="4">
      <t>ガイリョク</t>
    </rPh>
    <rPh sb="4" eb="6">
      <t>キボ</t>
    </rPh>
    <phoneticPr fontId="3"/>
  </si>
  <si>
    <t>都市計画法</t>
    <rPh sb="0" eb="5">
      <t>トシケイカクホウ</t>
    </rPh>
    <phoneticPr fontId="3"/>
  </si>
  <si>
    <t>処理方法</t>
    <rPh sb="0" eb="2">
      <t>ショリ</t>
    </rPh>
    <rPh sb="2" eb="4">
      <t>ホウホウ</t>
    </rPh>
    <phoneticPr fontId="3"/>
  </si>
  <si>
    <t>全量</t>
    <rPh sb="0" eb="2">
      <t>ゼンリョウ</t>
    </rPh>
    <phoneticPr fontId="3"/>
  </si>
  <si>
    <t>-</t>
    <phoneticPr fontId="3"/>
  </si>
  <si>
    <t>上田市条例</t>
    <rPh sb="0" eb="3">
      <t>ウエダシ</t>
    </rPh>
    <rPh sb="3" eb="5">
      <t>ジョウレイ</t>
    </rPh>
    <phoneticPr fontId="3"/>
  </si>
  <si>
    <t>盛土規制法(5m以下)</t>
    <rPh sb="0" eb="2">
      <t>モリド</t>
    </rPh>
    <rPh sb="2" eb="4">
      <t>キセイ</t>
    </rPh>
    <rPh sb="4" eb="5">
      <t>ホウ</t>
    </rPh>
    <phoneticPr fontId="3"/>
  </si>
  <si>
    <t>盛土規制法(10m以下)</t>
    <rPh sb="0" eb="2">
      <t>モリド</t>
    </rPh>
    <rPh sb="2" eb="4">
      <t>キセイ</t>
    </rPh>
    <rPh sb="4" eb="5">
      <t>ホウ</t>
    </rPh>
    <phoneticPr fontId="3"/>
  </si>
  <si>
    <t>森林法</t>
    <rPh sb="0" eb="2">
      <t>シンリン</t>
    </rPh>
    <rPh sb="2" eb="3">
      <t>ホウ</t>
    </rPh>
    <phoneticPr fontId="3"/>
  </si>
  <si>
    <t>ネック地点</t>
    <rPh sb="3" eb="5">
      <t>チテン</t>
    </rPh>
    <phoneticPr fontId="3"/>
  </si>
  <si>
    <t>雨水浸透阻害行為の流出係数（入力）</t>
    <rPh sb="0" eb="8">
      <t>ウスイシントウソガイコウイ</t>
    </rPh>
    <rPh sb="9" eb="13">
      <t>リュウシュツケイスウ</t>
    </rPh>
    <rPh sb="14" eb="16">
      <t>ニュウリョク</t>
    </rPh>
    <phoneticPr fontId="2"/>
  </si>
  <si>
    <t>行為前
面積
（ha）</t>
    <rPh sb="0" eb="2">
      <t>コウイ</t>
    </rPh>
    <rPh sb="2" eb="3">
      <t>マエ</t>
    </rPh>
    <rPh sb="4" eb="6">
      <t>メンセキ</t>
    </rPh>
    <phoneticPr fontId="3"/>
  </si>
  <si>
    <t>行為後
面積
（ha）</t>
    <rPh sb="0" eb="2">
      <t>コウイ</t>
    </rPh>
    <rPh sb="2" eb="3">
      <t>アト</t>
    </rPh>
    <rPh sb="4" eb="6">
      <t>メンセキ</t>
    </rPh>
    <phoneticPr fontId="3"/>
  </si>
  <si>
    <r>
      <t>①開発前の
ピーク流量
（m</t>
    </r>
    <r>
      <rPr>
        <vertAlign val="superscript"/>
        <sz val="16"/>
        <color theme="1"/>
        <rFont val="游ゴシック"/>
        <family val="3"/>
        <charset val="128"/>
        <scheme val="minor"/>
      </rPr>
      <t>3</t>
    </r>
    <r>
      <rPr>
        <sz val="16"/>
        <color theme="1"/>
        <rFont val="游ゴシック"/>
        <family val="2"/>
        <charset val="128"/>
        <scheme val="minor"/>
      </rPr>
      <t>/s）</t>
    </r>
    <rPh sb="1" eb="3">
      <t>カイハツ</t>
    </rPh>
    <rPh sb="3" eb="4">
      <t>マエ</t>
    </rPh>
    <rPh sb="9" eb="11">
      <t>リュウリョウ</t>
    </rPh>
    <phoneticPr fontId="3"/>
  </si>
  <si>
    <t>ゴルフ場
（雨水を排除するための排水施設を伴うものに限る）</t>
    <rPh sb="3" eb="4">
      <t>ジョウ</t>
    </rPh>
    <rPh sb="6" eb="8">
      <t>アマミズ</t>
    </rPh>
    <rPh sb="9" eb="11">
      <t>ハイジョ</t>
    </rPh>
    <rPh sb="16" eb="18">
      <t>ハイスイ</t>
    </rPh>
    <rPh sb="18" eb="20">
      <t>シセツ</t>
    </rPh>
    <rPh sb="21" eb="22">
      <t>トモナ</t>
    </rPh>
    <rPh sb="26" eb="27">
      <t>カギ</t>
    </rPh>
    <phoneticPr fontId="3"/>
  </si>
  <si>
    <t>法令一覧</t>
    <rPh sb="0" eb="2">
      <t>ホウレイ</t>
    </rPh>
    <rPh sb="2" eb="4">
      <t>イチラン</t>
    </rPh>
    <phoneticPr fontId="3"/>
  </si>
  <si>
    <t>〇</t>
    <phoneticPr fontId="2"/>
  </si>
  <si>
    <t>基礎情報のチェック項目</t>
    <rPh sb="0" eb="2">
      <t>キソ</t>
    </rPh>
    <rPh sb="2" eb="4">
      <t>ジョウホウ</t>
    </rPh>
    <rPh sb="9" eb="11">
      <t>コウモク</t>
    </rPh>
    <phoneticPr fontId="2"/>
  </si>
  <si>
    <t>回答欄</t>
    <rPh sb="0" eb="2">
      <t>カイトウ</t>
    </rPh>
    <rPh sb="2" eb="3">
      <t>ラン</t>
    </rPh>
    <phoneticPr fontId="2"/>
  </si>
  <si>
    <t>法令へ該当状況</t>
    <rPh sb="0" eb="2">
      <t>ホウレイ</t>
    </rPh>
    <rPh sb="3" eb="5">
      <t>ガイトウ</t>
    </rPh>
    <rPh sb="5" eb="7">
      <t>ジョウキョウ</t>
    </rPh>
    <phoneticPr fontId="3"/>
  </si>
  <si>
    <t>【事前チェックシートの活用方法】</t>
    <rPh sb="11" eb="13">
      <t>カツヨウ</t>
    </rPh>
    <rPh sb="13" eb="15">
      <t>ホウホウ</t>
    </rPh>
    <phoneticPr fontId="3"/>
  </si>
  <si>
    <t>・STEP.1の判定結果においてSTEP.2の検討を示された場合は、関係部局と協議し対策量を入力してください。</t>
    <rPh sb="8" eb="10">
      <t>ハンテイ</t>
    </rPh>
    <rPh sb="10" eb="12">
      <t>ケッカ</t>
    </rPh>
    <rPh sb="23" eb="25">
      <t>ケントウ</t>
    </rPh>
    <rPh sb="26" eb="27">
      <t>シメ</t>
    </rPh>
    <rPh sb="30" eb="32">
      <t>バアイ</t>
    </rPh>
    <rPh sb="34" eb="36">
      <t>カンケイ</t>
    </rPh>
    <rPh sb="36" eb="38">
      <t>ブキョク</t>
    </rPh>
    <rPh sb="39" eb="41">
      <t>キョウギ</t>
    </rPh>
    <rPh sb="42" eb="44">
      <t>タイサク</t>
    </rPh>
    <rPh sb="44" eb="45">
      <t>リョウ</t>
    </rPh>
    <rPh sb="46" eb="48">
      <t>ニュウリョク</t>
    </rPh>
    <phoneticPr fontId="3"/>
  </si>
  <si>
    <r>
      <t>①許可放流量
(開発前の
ピーク流量)
（m</t>
    </r>
    <r>
      <rPr>
        <vertAlign val="superscript"/>
        <sz val="16"/>
        <color theme="1"/>
        <rFont val="游ゴシック"/>
        <family val="3"/>
        <charset val="128"/>
        <scheme val="minor"/>
      </rPr>
      <t>3</t>
    </r>
    <r>
      <rPr>
        <sz val="16"/>
        <color theme="1"/>
        <rFont val="游ゴシック"/>
        <family val="2"/>
        <charset val="128"/>
        <scheme val="minor"/>
      </rPr>
      <t>/s）</t>
    </r>
    <rPh sb="1" eb="3">
      <t>キョカ</t>
    </rPh>
    <rPh sb="3" eb="6">
      <t>ホウリュウリョウ</t>
    </rPh>
    <rPh sb="8" eb="10">
      <t>カイハツ</t>
    </rPh>
    <rPh sb="10" eb="11">
      <t>マエ</t>
    </rPh>
    <rPh sb="16" eb="18">
      <t>リュウリョウ</t>
    </rPh>
    <phoneticPr fontId="3"/>
  </si>
  <si>
    <t>【簡易計算シートでの算出条件一覧】</t>
    <rPh sb="1" eb="3">
      <t>カンイ</t>
    </rPh>
    <rPh sb="3" eb="5">
      <t>ケイサン</t>
    </rPh>
    <rPh sb="10" eb="12">
      <t>サンシュツ</t>
    </rPh>
    <phoneticPr fontId="3"/>
  </si>
  <si>
    <t>・流出係数：雨水浸透阻害行為の流出係数は、「雨水浸透阻害行為で定めるガイドライン」の値を使用、都市計画法は、長野県開発許可審査指針の流出係数の平均値を使用</t>
    <rPh sb="1" eb="5">
      <t>リュウシュツケイスウ</t>
    </rPh>
    <rPh sb="6" eb="14">
      <t>ウスイシントウソガイコウイ</t>
    </rPh>
    <rPh sb="15" eb="19">
      <t>リュウシュツケイスウ</t>
    </rPh>
    <rPh sb="42" eb="43">
      <t>アタイ</t>
    </rPh>
    <rPh sb="44" eb="46">
      <t>シヨウ</t>
    </rPh>
    <phoneticPr fontId="3"/>
  </si>
  <si>
    <t>・対象外力：上田降雨強度式（H28）を使用　　　　　　　　　　　　　　　・洪水到達時間：10分を設定（雨水浸透阻害行為、都市計画法で共有）</t>
    <rPh sb="1" eb="3">
      <t>タイショウ</t>
    </rPh>
    <rPh sb="3" eb="5">
      <t>ガイリョク</t>
    </rPh>
    <rPh sb="6" eb="8">
      <t>ウエダ</t>
    </rPh>
    <rPh sb="8" eb="13">
      <t>コウウキョウドシキ</t>
    </rPh>
    <rPh sb="19" eb="21">
      <t>シヨウ</t>
    </rPh>
    <phoneticPr fontId="3"/>
  </si>
  <si>
    <t>盛土規制法</t>
    <rPh sb="0" eb="1">
      <t>モリ</t>
    </rPh>
    <rPh sb="1" eb="2">
      <t>ツチ</t>
    </rPh>
    <rPh sb="2" eb="4">
      <t>キセイ</t>
    </rPh>
    <rPh sb="4" eb="5">
      <t>ホウ</t>
    </rPh>
    <phoneticPr fontId="3"/>
  </si>
  <si>
    <t>【各関係部局の連絡先】</t>
  </si>
  <si>
    <t>土地改変行為に関する基礎情報の確認（入力）</t>
    <rPh sb="0" eb="2">
      <t>トチ</t>
    </rPh>
    <rPh sb="2" eb="4">
      <t>カイヘン</t>
    </rPh>
    <rPh sb="4" eb="6">
      <t>コウイ</t>
    </rPh>
    <rPh sb="7" eb="8">
      <t>カン</t>
    </rPh>
    <rPh sb="10" eb="12">
      <t>キソ</t>
    </rPh>
    <rPh sb="12" eb="14">
      <t>ジョウホウ</t>
    </rPh>
    <rPh sb="15" eb="17">
      <t>カクニン</t>
    </rPh>
    <rPh sb="18" eb="20">
      <t>ニュウリョク</t>
    </rPh>
    <phoneticPr fontId="2"/>
  </si>
  <si>
    <t>事業件名</t>
    <rPh sb="0" eb="2">
      <t>ジギョウ</t>
    </rPh>
    <rPh sb="2" eb="4">
      <t>ケンメイ</t>
    </rPh>
    <phoneticPr fontId="2"/>
  </si>
  <si>
    <t>該当法令</t>
    <rPh sb="0" eb="2">
      <t>ガイトウ</t>
    </rPh>
    <rPh sb="2" eb="4">
      <t>ホウレイ</t>
    </rPh>
    <phoneticPr fontId="2"/>
  </si>
  <si>
    <t>ローラーその他これに類する建設機械を用いて
締め固められた土地</t>
    <rPh sb="6" eb="7">
      <t>ホカ</t>
    </rPh>
    <rPh sb="10" eb="11">
      <t>ルイ</t>
    </rPh>
    <rPh sb="13" eb="15">
      <t>ケンセツ</t>
    </rPh>
    <rPh sb="15" eb="17">
      <t>キカイ</t>
    </rPh>
    <rPh sb="18" eb="19">
      <t>モチ</t>
    </rPh>
    <rPh sb="22" eb="23">
      <t>シ</t>
    </rPh>
    <rPh sb="24" eb="25">
      <t>カタ</t>
    </rPh>
    <rPh sb="29" eb="31">
      <t>トチ</t>
    </rPh>
    <phoneticPr fontId="3"/>
  </si>
  <si>
    <t>林地、耕地、原野その他ローラーその他これに
類する建設機械を用いて締め固められていない土地</t>
    <rPh sb="0" eb="2">
      <t>リンチ</t>
    </rPh>
    <rPh sb="3" eb="5">
      <t>コウチ</t>
    </rPh>
    <rPh sb="6" eb="8">
      <t>ゲンヤ</t>
    </rPh>
    <rPh sb="10" eb="11">
      <t>ホカ</t>
    </rPh>
    <rPh sb="17" eb="18">
      <t>ホカ</t>
    </rPh>
    <rPh sb="22" eb="23">
      <t>ルイ</t>
    </rPh>
    <rPh sb="25" eb="27">
      <t>ケンセツ</t>
    </rPh>
    <rPh sb="27" eb="29">
      <t>キカイ</t>
    </rPh>
    <rPh sb="30" eb="31">
      <t>モチ</t>
    </rPh>
    <rPh sb="33" eb="34">
      <t>シ</t>
    </rPh>
    <rPh sb="35" eb="36">
      <t>カタ</t>
    </rPh>
    <rPh sb="43" eb="45">
      <t>トチ</t>
    </rPh>
    <phoneticPr fontId="3"/>
  </si>
  <si>
    <t>特定都市河川法</t>
    <rPh sb="0" eb="6">
      <t>トクテイトシカセン</t>
    </rPh>
    <rPh sb="6" eb="7">
      <t>ホウ</t>
    </rPh>
    <phoneticPr fontId="3"/>
  </si>
  <si>
    <t>特定都市河川法</t>
    <phoneticPr fontId="2"/>
  </si>
  <si>
    <t>盛土規制法</t>
    <rPh sb="0" eb="5">
      <t>モリドキセイホウ</t>
    </rPh>
    <phoneticPr fontId="2"/>
  </si>
  <si>
    <t>-</t>
    <phoneticPr fontId="2"/>
  </si>
  <si>
    <t>・都市計画法上の開発行為に該当するか？</t>
    <rPh sb="1" eb="6">
      <t>トシケイカクホウ</t>
    </rPh>
    <rPh sb="6" eb="7">
      <t>ジョウ</t>
    </rPh>
    <rPh sb="8" eb="10">
      <t>カイハツ</t>
    </rPh>
    <rPh sb="10" eb="12">
      <t>コウイ</t>
    </rPh>
    <rPh sb="13" eb="15">
      <t>ガイトウ</t>
    </rPh>
    <phoneticPr fontId="2"/>
  </si>
  <si>
    <t>・改変面積が1,000㎡以上あるか？</t>
    <rPh sb="1" eb="3">
      <t>カイヘン</t>
    </rPh>
    <phoneticPr fontId="2"/>
  </si>
  <si>
    <t>・改変行為が盛土（5ｍ未満）であるか？</t>
    <rPh sb="1" eb="3">
      <t>カイヘン</t>
    </rPh>
    <rPh sb="3" eb="5">
      <t>コウイ</t>
    </rPh>
    <rPh sb="6" eb="8">
      <t>モリド</t>
    </rPh>
    <rPh sb="11" eb="13">
      <t>ミマン</t>
    </rPh>
    <phoneticPr fontId="2"/>
  </si>
  <si>
    <t>・改変行為が盛土（5m以上かつ10ｍ以下）であるか？</t>
    <rPh sb="1" eb="3">
      <t>カイヘン</t>
    </rPh>
    <rPh sb="3" eb="5">
      <t>コウイ</t>
    </rPh>
    <rPh sb="6" eb="8">
      <t>モリド</t>
    </rPh>
    <rPh sb="11" eb="13">
      <t>イジョウ</t>
    </rPh>
    <rPh sb="18" eb="20">
      <t>イカ</t>
    </rPh>
    <phoneticPr fontId="2"/>
  </si>
  <si>
    <t>都市計画法</t>
    <rPh sb="0" eb="5">
      <t>トシケイカクホウ</t>
    </rPh>
    <phoneticPr fontId="2"/>
  </si>
  <si>
    <t>STEP.1　対策量の比較</t>
    <rPh sb="7" eb="9">
      <t>タイサク</t>
    </rPh>
    <rPh sb="9" eb="10">
      <t>リョウ</t>
    </rPh>
    <rPh sb="11" eb="13">
      <t>ヒカク</t>
    </rPh>
    <phoneticPr fontId="3"/>
  </si>
  <si>
    <t>特定都市河川法</t>
    <rPh sb="0" eb="2">
      <t>トクテイ</t>
    </rPh>
    <rPh sb="2" eb="4">
      <t>トシ</t>
    </rPh>
    <rPh sb="4" eb="6">
      <t>カセン</t>
    </rPh>
    <rPh sb="6" eb="7">
      <t>ホウ</t>
    </rPh>
    <phoneticPr fontId="3"/>
  </si>
  <si>
    <t>STEP.1の結果</t>
    <rPh sb="7" eb="9">
      <t>ケッカ</t>
    </rPh>
    <phoneticPr fontId="3"/>
  </si>
  <si>
    <t>盛土規制法</t>
    <rPh sb="0" eb="2">
      <t>モリド</t>
    </rPh>
    <rPh sb="2" eb="4">
      <t>キセイ</t>
    </rPh>
    <rPh sb="4" eb="5">
      <t>ホウ</t>
    </rPh>
    <phoneticPr fontId="3"/>
  </si>
  <si>
    <r>
      <t>③対策量
（②-①）
(m</t>
    </r>
    <r>
      <rPr>
        <vertAlign val="superscript"/>
        <sz val="16"/>
        <color theme="1"/>
        <rFont val="游ゴシック"/>
        <family val="3"/>
        <charset val="128"/>
        <scheme val="minor"/>
      </rPr>
      <t>3</t>
    </r>
    <r>
      <rPr>
        <sz val="16"/>
        <color theme="1"/>
        <rFont val="游ゴシック"/>
        <family val="2"/>
        <charset val="128"/>
        <scheme val="minor"/>
      </rPr>
      <t>/s)</t>
    </r>
    <rPh sb="1" eb="3">
      <t>タイサク</t>
    </rPh>
    <rPh sb="3" eb="4">
      <t>リョウ</t>
    </rPh>
    <phoneticPr fontId="3"/>
  </si>
  <si>
    <t>該当部局
との協議
の完了の有無</t>
    <rPh sb="0" eb="2">
      <t>ガイトウ</t>
    </rPh>
    <rPh sb="2" eb="4">
      <t>ブキョク</t>
    </rPh>
    <rPh sb="7" eb="9">
      <t>キョウギ</t>
    </rPh>
    <rPh sb="11" eb="13">
      <t>カンリョウ</t>
    </rPh>
    <rPh sb="14" eb="16">
      <t>ウム</t>
    </rPh>
    <phoneticPr fontId="3"/>
  </si>
  <si>
    <t>該当部局
との協議
の完了の有無</t>
    <phoneticPr fontId="3"/>
  </si>
  <si>
    <t>上田市条例</t>
    <phoneticPr fontId="3"/>
  </si>
  <si>
    <r>
      <t>対策量
（m</t>
    </r>
    <r>
      <rPr>
        <vertAlign val="superscript"/>
        <sz val="14"/>
        <rFont val="ＭＳ ゴシック"/>
        <family val="3"/>
        <charset val="128"/>
      </rPr>
      <t>3</t>
    </r>
    <r>
      <rPr>
        <sz val="14"/>
        <rFont val="ＭＳ ゴシック"/>
        <family val="3"/>
        <charset val="128"/>
      </rPr>
      <t>/s）</t>
    </r>
    <rPh sb="0" eb="2">
      <t>タイサク</t>
    </rPh>
    <rPh sb="2" eb="3">
      <t>リョウ</t>
    </rPh>
    <phoneticPr fontId="2"/>
  </si>
  <si>
    <r>
      <t>開発後の最大流量
（m</t>
    </r>
    <r>
      <rPr>
        <vertAlign val="superscript"/>
        <sz val="14"/>
        <rFont val="ＭＳ ゴシック"/>
        <family val="3"/>
        <charset val="128"/>
      </rPr>
      <t>3</t>
    </r>
    <r>
      <rPr>
        <sz val="14"/>
        <rFont val="ＭＳ ゴシック"/>
        <family val="3"/>
        <charset val="128"/>
      </rPr>
      <t>/s)</t>
    </r>
    <rPh sb="0" eb="2">
      <t>カイハツ</t>
    </rPh>
    <rPh sb="2" eb="3">
      <t>ゴ</t>
    </rPh>
    <rPh sb="4" eb="6">
      <t>サイダイ</t>
    </rPh>
    <rPh sb="6" eb="8">
      <t>リュウリョウ</t>
    </rPh>
    <phoneticPr fontId="3"/>
  </si>
  <si>
    <r>
      <t>許可放流量
（m</t>
    </r>
    <r>
      <rPr>
        <vertAlign val="superscript"/>
        <sz val="14"/>
        <rFont val="ＭＳ ゴシック"/>
        <family val="3"/>
        <charset val="128"/>
      </rPr>
      <t>3</t>
    </r>
    <r>
      <rPr>
        <sz val="14"/>
        <rFont val="ＭＳ ゴシック"/>
        <family val="3"/>
        <charset val="128"/>
      </rPr>
      <t>/s)</t>
    </r>
    <rPh sb="0" eb="4">
      <t>キョカホウリュウ</t>
    </rPh>
    <rPh sb="4" eb="5">
      <t>リョウ</t>
    </rPh>
    <phoneticPr fontId="3"/>
  </si>
  <si>
    <t>改変面積</t>
    <rPh sb="0" eb="2">
      <t>カイヘン</t>
    </rPh>
    <rPh sb="2" eb="4">
      <t>メンセキ</t>
    </rPh>
    <phoneticPr fontId="2"/>
  </si>
  <si>
    <t>・該当法令毎に、所管部署へ協議の上、長野県独自対策量整理表を作成し、最大となる対策量を確認してください。</t>
    <phoneticPr fontId="3"/>
  </si>
  <si>
    <t>森林法</t>
    <rPh sb="0" eb="2">
      <t>シンリン</t>
    </rPh>
    <rPh sb="2" eb="3">
      <t>ホウ</t>
    </rPh>
    <phoneticPr fontId="2"/>
  </si>
  <si>
    <t>対策量（ピーク流量）の比較(自動算出)</t>
    <rPh sb="0" eb="2">
      <t>タイサク</t>
    </rPh>
    <rPh sb="2" eb="3">
      <t>リョウ</t>
    </rPh>
    <rPh sb="7" eb="9">
      <t>リュウリョウ</t>
    </rPh>
    <rPh sb="11" eb="13">
      <t>ヒカク</t>
    </rPh>
    <rPh sb="14" eb="16">
      <t>ジドウ</t>
    </rPh>
    <rPh sb="16" eb="18">
      <t>サンシュツ</t>
    </rPh>
    <phoneticPr fontId="3"/>
  </si>
  <si>
    <t>・改変箇所が特定都市河川流域か？</t>
    <rPh sb="1" eb="3">
      <t>カイヘン</t>
    </rPh>
    <phoneticPr fontId="2"/>
  </si>
  <si>
    <t>・改変面積が1.0ha未満か？</t>
    <phoneticPr fontId="2"/>
  </si>
  <si>
    <t>1/10規模</t>
    <rPh sb="4" eb="6">
      <t>キボ</t>
    </rPh>
    <phoneticPr fontId="3"/>
  </si>
  <si>
    <t>1/5規模</t>
    <rPh sb="3" eb="5">
      <t>キボ</t>
    </rPh>
    <phoneticPr fontId="3"/>
  </si>
  <si>
    <t>1/10規模</t>
    <phoneticPr fontId="3"/>
  </si>
  <si>
    <t>増分</t>
    <rPh sb="0" eb="2">
      <t>ゾウブン</t>
    </rPh>
    <phoneticPr fontId="3"/>
  </si>
  <si>
    <t>増分</t>
    <rPh sb="0" eb="2">
      <t>ゾウブン</t>
    </rPh>
    <phoneticPr fontId="2"/>
  </si>
  <si>
    <t>STEP.2　関係部署の協議による対策量の比較</t>
    <rPh sb="7" eb="9">
      <t>カンケイ</t>
    </rPh>
    <rPh sb="9" eb="11">
      <t>ブショ</t>
    </rPh>
    <rPh sb="12" eb="14">
      <t>キョウギ</t>
    </rPh>
    <rPh sb="17" eb="19">
      <t>タイサク</t>
    </rPh>
    <rPh sb="19" eb="20">
      <t>リョウ</t>
    </rPh>
    <rPh sb="21" eb="23">
      <t>ヒカク</t>
    </rPh>
    <phoneticPr fontId="3"/>
  </si>
  <si>
    <t>STEP.1でSTEP.2の検討を指示された場合は、関係部署へ連絡し対策量を協議してください。</t>
    <rPh sb="14" eb="16">
      <t>ケントウ</t>
    </rPh>
    <rPh sb="17" eb="19">
      <t>シジ</t>
    </rPh>
    <rPh sb="22" eb="24">
      <t>バアイ</t>
    </rPh>
    <rPh sb="26" eb="28">
      <t>カンケイ</t>
    </rPh>
    <rPh sb="28" eb="30">
      <t>ブショ</t>
    </rPh>
    <rPh sb="31" eb="33">
      <t>レンラク</t>
    </rPh>
    <rPh sb="34" eb="36">
      <t>タイサク</t>
    </rPh>
    <rPh sb="36" eb="37">
      <t>リョウ</t>
    </rPh>
    <rPh sb="38" eb="40">
      <t>キョウギ</t>
    </rPh>
    <phoneticPr fontId="3"/>
  </si>
  <si>
    <t>※建設事務所入力</t>
    <rPh sb="1" eb="3">
      <t>ケンセツ</t>
    </rPh>
    <rPh sb="3" eb="5">
      <t>ジム</t>
    </rPh>
    <rPh sb="5" eb="6">
      <t>ショ</t>
    </rPh>
    <rPh sb="6" eb="8">
      <t>ニュウリョク</t>
    </rPh>
    <phoneticPr fontId="2"/>
  </si>
  <si>
    <t>【特定都市河川浸水被害対策法関係】</t>
    <rPh sb="1" eb="3">
      <t>トクテイ</t>
    </rPh>
    <rPh sb="3" eb="5">
      <t>トシ</t>
    </rPh>
    <rPh sb="5" eb="14">
      <t>カセンシンスイヒガイタイサクホウ</t>
    </rPh>
    <rPh sb="14" eb="16">
      <t>カンケイ</t>
    </rPh>
    <phoneticPr fontId="2"/>
  </si>
  <si>
    <t>・改変行為の対象箇所の土地利用が森林であるか？</t>
    <rPh sb="1" eb="3">
      <t>カイヘン</t>
    </rPh>
    <rPh sb="3" eb="5">
      <t>コウイ</t>
    </rPh>
    <rPh sb="6" eb="8">
      <t>タイショウ</t>
    </rPh>
    <rPh sb="8" eb="10">
      <t>カショ</t>
    </rPh>
    <rPh sb="11" eb="13">
      <t>トチ</t>
    </rPh>
    <rPh sb="13" eb="15">
      <t>リヨウ</t>
    </rPh>
    <rPh sb="16" eb="18">
      <t>シンリン</t>
    </rPh>
    <phoneticPr fontId="2"/>
  </si>
  <si>
    <t>・改変行為が農地転用、農振除外に該当するか？</t>
    <rPh sb="1" eb="3">
      <t>カイヘン</t>
    </rPh>
    <rPh sb="3" eb="5">
      <t>コウイ</t>
    </rPh>
    <rPh sb="6" eb="8">
      <t>ノウチ</t>
    </rPh>
    <rPh sb="8" eb="10">
      <t>テンヨウ</t>
    </rPh>
    <rPh sb="11" eb="13">
      <t>ノウシン</t>
    </rPh>
    <rPh sb="13" eb="15">
      <t>ジョガイ</t>
    </rPh>
    <rPh sb="16" eb="18">
      <t>ガイトウ</t>
    </rPh>
    <phoneticPr fontId="2"/>
  </si>
  <si>
    <t>農地法・農振法</t>
    <rPh sb="0" eb="2">
      <t>ノウチ</t>
    </rPh>
    <rPh sb="2" eb="3">
      <t>ホウ</t>
    </rPh>
    <rPh sb="4" eb="6">
      <t>ノウシン</t>
    </rPh>
    <rPh sb="6" eb="7">
      <t>ホウ</t>
    </rPh>
    <phoneticPr fontId="2"/>
  </si>
  <si>
    <t>・改変箇所が土砂災害特別警戒区域又は土砂災害警戒区域内であるか？</t>
    <rPh sb="1" eb="3">
      <t>カイヘン</t>
    </rPh>
    <rPh sb="3" eb="5">
      <t>カショ</t>
    </rPh>
    <rPh sb="6" eb="10">
      <t>ドシャサイガイ</t>
    </rPh>
    <rPh sb="10" eb="12">
      <t>トクベツ</t>
    </rPh>
    <rPh sb="12" eb="14">
      <t>ケイカイ</t>
    </rPh>
    <rPh sb="14" eb="16">
      <t>クイキ</t>
    </rPh>
    <rPh sb="16" eb="17">
      <t>マタ</t>
    </rPh>
    <rPh sb="18" eb="20">
      <t>ドシャ</t>
    </rPh>
    <rPh sb="20" eb="22">
      <t>サイガイ</t>
    </rPh>
    <rPh sb="22" eb="24">
      <t>ケイカイ</t>
    </rPh>
    <rPh sb="24" eb="26">
      <t>クイキ</t>
    </rPh>
    <rPh sb="26" eb="27">
      <t>ナイ</t>
    </rPh>
    <phoneticPr fontId="2"/>
  </si>
  <si>
    <t>土砂災害防止法</t>
    <rPh sb="0" eb="2">
      <t>ドシャ</t>
    </rPh>
    <rPh sb="2" eb="4">
      <t>サイガイ</t>
    </rPh>
    <rPh sb="4" eb="6">
      <t>ボウシ</t>
    </rPh>
    <rPh sb="6" eb="7">
      <t>ホウ</t>
    </rPh>
    <phoneticPr fontId="2"/>
  </si>
  <si>
    <t>×</t>
  </si>
  <si>
    <t>〇</t>
  </si>
  <si>
    <t>降雨確率</t>
    <rPh sb="0" eb="2">
      <t>コウウ</t>
    </rPh>
    <rPh sb="2" eb="4">
      <t>カクリツ</t>
    </rPh>
    <phoneticPr fontId="2"/>
  </si>
  <si>
    <t>対象外力：上田降雨強度式（H28）</t>
    <phoneticPr fontId="2"/>
  </si>
  <si>
    <t>5分の1規模</t>
    <rPh sb="1" eb="2">
      <t>ブン</t>
    </rPh>
    <rPh sb="4" eb="6">
      <t>キボ</t>
    </rPh>
    <phoneticPr fontId="2"/>
  </si>
  <si>
    <t>10分の1規模</t>
    <rPh sb="2" eb="3">
      <t>ブン</t>
    </rPh>
    <rPh sb="5" eb="7">
      <t>キボ</t>
    </rPh>
    <phoneticPr fontId="2"/>
  </si>
  <si>
    <r>
      <rPr>
        <sz val="10.5"/>
        <rFont val="ＭＳ ゴシック"/>
        <family val="3"/>
      </rPr>
      <t>エリア No</t>
    </r>
  </si>
  <si>
    <r>
      <rPr>
        <sz val="10.5"/>
        <rFont val="ＭＳ ゴシック"/>
        <family val="3"/>
      </rPr>
      <t>宅地等</t>
    </r>
  </si>
  <si>
    <r>
      <rPr>
        <sz val="10.5"/>
        <rFont val="ＭＳ ゴシック"/>
        <family val="3"/>
      </rPr>
      <t>舗装された土地</t>
    </r>
  </si>
  <si>
    <r>
      <rPr>
        <sz val="10.5"/>
        <rFont val="ＭＳ ゴシック"/>
        <family val="3"/>
      </rPr>
      <t xml:space="preserve">その他土地からの流出
</t>
    </r>
    <r>
      <rPr>
        <sz val="10.5"/>
        <rFont val="ＭＳ ゴシック"/>
        <family val="3"/>
      </rPr>
      <t>雨水量を増加させるおそれのある行為に係る土地</t>
    </r>
  </si>
  <si>
    <r>
      <rPr>
        <sz val="10.5"/>
        <rFont val="ＭＳ ゴシック"/>
        <family val="3"/>
      </rPr>
      <t>左記以外の土地</t>
    </r>
  </si>
  <si>
    <r>
      <rPr>
        <sz val="10.5"/>
        <rFont val="ＭＳ ゴシック"/>
        <family val="3"/>
      </rPr>
      <t>宅地</t>
    </r>
  </si>
  <si>
    <r>
      <rPr>
        <sz val="10.5"/>
        <rFont val="ＭＳ ゴシック"/>
        <family val="3"/>
      </rPr>
      <t>池沼</t>
    </r>
  </si>
  <si>
    <r>
      <rPr>
        <sz val="10.5"/>
        <rFont val="ＭＳ ゴシック"/>
        <family val="3"/>
      </rPr>
      <t>水路</t>
    </r>
  </si>
  <si>
    <r>
      <rPr>
        <sz val="10.5"/>
        <rFont val="ＭＳ ゴシック"/>
        <family val="3"/>
      </rPr>
      <t>ため池</t>
    </r>
  </si>
  <si>
    <r>
      <rPr>
        <sz val="10.5"/>
        <rFont val="ＭＳ ゴシック"/>
        <family val="3"/>
      </rPr>
      <t xml:space="preserve">道路
</t>
    </r>
    <r>
      <rPr>
        <sz val="10.5"/>
        <rFont val="ＭＳ ゴシック"/>
        <family val="3"/>
      </rPr>
      <t>（法面を有しないものに限る。）</t>
    </r>
  </si>
  <si>
    <r>
      <rPr>
        <sz val="10.5"/>
        <rFont val="ＭＳ ゴシック"/>
        <family val="3"/>
      </rPr>
      <t xml:space="preserve">道路
</t>
    </r>
    <r>
      <rPr>
        <sz val="10.5"/>
        <rFont val="ＭＳ ゴシック"/>
        <family val="3"/>
      </rPr>
      <t>（法面を有するものに限 る。）</t>
    </r>
  </si>
  <si>
    <r>
      <rPr>
        <sz val="10.5"/>
        <rFont val="ＭＳ ゴシック"/>
        <family val="3"/>
      </rPr>
      <t xml:space="preserve">鉄道線路（法面を有しないものに限
</t>
    </r>
    <r>
      <rPr>
        <sz val="10.5"/>
        <rFont val="ＭＳ ゴシック"/>
        <family val="3"/>
      </rPr>
      <t>る。）</t>
    </r>
  </si>
  <si>
    <r>
      <rPr>
        <sz val="10.5"/>
        <rFont val="ＭＳ ゴシック"/>
        <family val="3"/>
      </rPr>
      <t>鉄道線路（法面を有するものに限る。）</t>
    </r>
  </si>
  <si>
    <r>
      <rPr>
        <sz val="10.5"/>
        <rFont val="ＭＳ ゴシック"/>
        <family val="3"/>
      </rPr>
      <t xml:space="preserve">飛行場
</t>
    </r>
    <r>
      <rPr>
        <sz val="10.5"/>
        <rFont val="ＭＳ ゴシック"/>
        <family val="3"/>
      </rPr>
      <t>（法面を有しないものに限る。）</t>
    </r>
  </si>
  <si>
    <r>
      <rPr>
        <sz val="10.5"/>
        <rFont val="ＭＳ ゴシック"/>
        <family val="3"/>
      </rPr>
      <t xml:space="preserve">飛行場
</t>
    </r>
    <r>
      <rPr>
        <sz val="10.5"/>
        <rFont val="ＭＳ ゴシック"/>
        <family val="3"/>
      </rPr>
      <t>（法面を有するものに限 る。）</t>
    </r>
  </si>
  <si>
    <r>
      <rPr>
        <sz val="10.5"/>
        <rFont val="ＭＳ ゴシック"/>
        <family val="3"/>
      </rPr>
      <t xml:space="preserve">コンクリート等の不浸透性の材料により覆われた土地
</t>
    </r>
    <r>
      <rPr>
        <sz val="10.5"/>
        <rFont val="ＭＳ ゴシック"/>
        <family val="3"/>
      </rPr>
      <t>（法面を除 く）</t>
    </r>
  </si>
  <si>
    <r>
      <rPr>
        <sz val="10.5"/>
        <rFont val="ＭＳ ゴシック"/>
        <family val="3"/>
      </rPr>
      <t>コンクリート等の不浸透性の材料により覆われた法面</t>
    </r>
  </si>
  <si>
    <r>
      <rPr>
        <sz val="10.5"/>
        <rFont val="ＭＳ ゴシック"/>
        <family val="3"/>
      </rPr>
      <t>ゴルフ場（雨水を排除するための排水施設を伴うも の）</t>
    </r>
  </si>
  <si>
    <r>
      <rPr>
        <sz val="9.5"/>
        <rFont val="ＭＳ ゴシック"/>
        <family val="3"/>
      </rPr>
      <t xml:space="preserve">運動場その他これに類する施設
</t>
    </r>
    <r>
      <rPr>
        <sz val="9.5"/>
        <rFont val="ＭＳ ゴシック"/>
        <family val="3"/>
      </rPr>
      <t>（雨水を排除するための排水施設を伴うものに限る）</t>
    </r>
  </si>
  <si>
    <r>
      <rPr>
        <sz val="10.5"/>
        <rFont val="ＭＳ ゴシック"/>
        <family val="3"/>
      </rPr>
      <t>ロー ラーその他これに類する建設機械を用いて締め固められた土地</t>
    </r>
  </si>
  <si>
    <r>
      <rPr>
        <sz val="10.5"/>
        <rFont val="ＭＳ ゴシック"/>
        <family val="3"/>
      </rPr>
      <t>山地</t>
    </r>
  </si>
  <si>
    <r>
      <rPr>
        <sz val="10.5"/>
        <rFont val="ＭＳ ゴシック"/>
        <family val="3"/>
      </rPr>
      <t>人工的に造成された植生に覆われた法面</t>
    </r>
  </si>
  <si>
    <r>
      <rPr>
        <sz val="9.5"/>
        <rFont val="ＭＳ ゴシック"/>
        <family val="3"/>
      </rPr>
      <t>林地、耕地、原野その他 ローラーその他これに類する建設機械を用いていない土地</t>
    </r>
  </si>
  <si>
    <r>
      <rPr>
        <sz val="10.5"/>
        <rFont val="ＭＳ ゴシック"/>
        <family val="3"/>
      </rPr>
      <t>小計１</t>
    </r>
  </si>
  <si>
    <r>
      <rPr>
        <sz val="10.5"/>
        <rFont val="ＭＳ ゴシック"/>
        <family val="3"/>
      </rPr>
      <t>小計２</t>
    </r>
  </si>
  <si>
    <r>
      <rPr>
        <sz val="10.5"/>
        <rFont val="ＭＳ ゴシック"/>
        <family val="3"/>
      </rPr>
      <t>合  計</t>
    </r>
  </si>
  <si>
    <r>
      <rPr>
        <sz val="10.5"/>
        <rFont val="ＭＳ ゴシック"/>
        <family val="3"/>
      </rPr>
      <t>（単位：ha）</t>
    </r>
  </si>
  <si>
    <r>
      <rPr>
        <sz val="10.5"/>
        <rFont val="ＭＳ ゴシック"/>
        <family val="3"/>
      </rPr>
      <t>その他土地からの流出雨水量を増加させるおそれのある行為に係る土地</t>
    </r>
  </si>
  <si>
    <r>
      <t>現況土地利用図の面積集計表（</t>
    </r>
    <r>
      <rPr>
        <b/>
        <sz val="14"/>
        <color rgb="FFFF0000"/>
        <rFont val="ＭＳ ゴシック"/>
        <family val="3"/>
        <charset val="128"/>
      </rPr>
      <t>行為前</t>
    </r>
    <r>
      <rPr>
        <b/>
        <sz val="14"/>
        <rFont val="ＭＳ ゴシック"/>
        <family val="3"/>
      </rPr>
      <t xml:space="preserve">）                                               </t>
    </r>
    <phoneticPr fontId="26"/>
  </si>
  <si>
    <r>
      <t>土地利用図の面積集計表（</t>
    </r>
    <r>
      <rPr>
        <b/>
        <sz val="14"/>
        <color rgb="FFFF0000"/>
        <rFont val="ＭＳ ゴシック"/>
        <family val="3"/>
        <charset val="128"/>
      </rPr>
      <t>行為後</t>
    </r>
    <r>
      <rPr>
        <b/>
        <sz val="14"/>
        <rFont val="ＭＳ ゴシック"/>
        <family val="3"/>
      </rPr>
      <t xml:space="preserve">）  </t>
    </r>
    <rPh sb="14" eb="15">
      <t>ゴ</t>
    </rPh>
    <phoneticPr fontId="26"/>
  </si>
  <si>
    <t>※間地、山地、砂利道は、現地の状況に合わせて入力を実施
※田、畑は、用途に応じて入力を実施すること</t>
    <rPh sb="1" eb="2">
      <t>アイダ</t>
    </rPh>
    <rPh sb="2" eb="3">
      <t>チ</t>
    </rPh>
    <rPh sb="4" eb="6">
      <t>サンチ</t>
    </rPh>
    <rPh sb="7" eb="9">
      <t>ジャリ</t>
    </rPh>
    <rPh sb="9" eb="10">
      <t>ミチ</t>
    </rPh>
    <rPh sb="12" eb="14">
      <t>ゲンチ</t>
    </rPh>
    <rPh sb="15" eb="17">
      <t>ジョウキョウ</t>
    </rPh>
    <rPh sb="18" eb="19">
      <t>ア</t>
    </rPh>
    <rPh sb="22" eb="24">
      <t>ニュウリョク</t>
    </rPh>
    <rPh sb="25" eb="27">
      <t>ジッシ</t>
    </rPh>
    <rPh sb="29" eb="30">
      <t>タ</t>
    </rPh>
    <rPh sb="31" eb="32">
      <t>ハタケ</t>
    </rPh>
    <rPh sb="34" eb="36">
      <t>ヨウト</t>
    </rPh>
    <rPh sb="37" eb="38">
      <t>オウ</t>
    </rPh>
    <rPh sb="40" eb="42">
      <t>ニュウリョク</t>
    </rPh>
    <rPh sb="43" eb="45">
      <t>ジッシ</t>
    </rPh>
    <phoneticPr fontId="2"/>
  </si>
  <si>
    <t>矢出沢川流域開発サンプル</t>
    <rPh sb="0" eb="3">
      <t>ヤデサワ</t>
    </rPh>
    <rPh sb="3" eb="4">
      <t>カワ</t>
    </rPh>
    <rPh sb="4" eb="6">
      <t>リュウイキ</t>
    </rPh>
    <rPh sb="6" eb="8">
      <t>カイハツ</t>
    </rPh>
    <phoneticPr fontId="2"/>
  </si>
  <si>
    <t>改変面積(ha)</t>
    <rPh sb="0" eb="2">
      <t>カイヘン</t>
    </rPh>
    <rPh sb="2" eb="4">
      <t>メンセキ</t>
    </rPh>
    <phoneticPr fontId="2"/>
  </si>
  <si>
    <t>・放流先の許可が得られているか？</t>
    <rPh sb="1" eb="3">
      <t>ホウリュウ</t>
    </rPh>
    <rPh sb="3" eb="4">
      <t>サキ</t>
    </rPh>
    <rPh sb="5" eb="7">
      <t>キョカ</t>
    </rPh>
    <rPh sb="8" eb="9">
      <t>エ</t>
    </rPh>
    <phoneticPr fontId="2"/>
  </si>
  <si>
    <t>1/5規模</t>
    <phoneticPr fontId="2"/>
  </si>
  <si>
    <t>全量</t>
    <phoneticPr fontId="2"/>
  </si>
  <si>
    <t>STEP.2の判定結果
最大となる法令</t>
    <rPh sb="7" eb="9">
      <t>ハンテイ</t>
    </rPh>
    <rPh sb="9" eb="11">
      <t>ケッカ</t>
    </rPh>
    <rPh sb="12" eb="14">
      <t>サイダイ</t>
    </rPh>
    <rPh sb="17" eb="19">
      <t>ホウレイ</t>
    </rPh>
    <phoneticPr fontId="3"/>
  </si>
  <si>
    <t>判定結果
（対策量が最大の法制度
を入力）</t>
    <rPh sb="0" eb="2">
      <t>ハンテイ</t>
    </rPh>
    <rPh sb="2" eb="4">
      <t>ケッカ</t>
    </rPh>
    <rPh sb="6" eb="8">
      <t>タイサク</t>
    </rPh>
    <rPh sb="8" eb="9">
      <t>リョウ</t>
    </rPh>
    <rPh sb="10" eb="12">
      <t>サイダイ</t>
    </rPh>
    <rPh sb="13" eb="14">
      <t>ホウ</t>
    </rPh>
    <rPh sb="14" eb="16">
      <t>セイド</t>
    </rPh>
    <rPh sb="18" eb="20">
      <t>ニュウリョク</t>
    </rPh>
    <phoneticPr fontId="3"/>
  </si>
  <si>
    <t>簡易検討シートB</t>
    <rPh sb="2" eb="4">
      <t>ケントウ</t>
    </rPh>
    <phoneticPr fontId="3"/>
  </si>
  <si>
    <t>簡易検討シート1【1.0ha未満】（対応①と②で使用 ）　　　　　</t>
    <rPh sb="0" eb="2">
      <t>カンイ</t>
    </rPh>
    <rPh sb="2" eb="4">
      <t>ケントウ</t>
    </rPh>
    <phoneticPr fontId="3"/>
  </si>
  <si>
    <t>簡易検討シート2【1.0ha以上】（対応③で使用 ）</t>
    <rPh sb="0" eb="2">
      <t>カンイ</t>
    </rPh>
    <rPh sb="2" eb="4">
      <t>ケントウ</t>
    </rPh>
    <phoneticPr fontId="3"/>
  </si>
  <si>
    <t>・簡易検討シート1への入力内容に応じてSTEP.1の判定結果が表示されます。</t>
    <rPh sb="1" eb="5">
      <t>カンイケントウ</t>
    </rPh>
    <rPh sb="11" eb="13">
      <t>ニュウリョク</t>
    </rPh>
    <rPh sb="13" eb="15">
      <t>ナイヨウ</t>
    </rPh>
    <rPh sb="16" eb="17">
      <t>オウ</t>
    </rPh>
    <rPh sb="26" eb="28">
      <t>ハンテイ</t>
    </rPh>
    <rPh sb="28" eb="30">
      <t>ケッカ</t>
    </rPh>
    <rPh sb="31" eb="33">
      <t>ヒョウジ</t>
    </rPh>
    <phoneticPr fontId="3"/>
  </si>
  <si>
    <t>【簡易検討シートの活用方法】</t>
    <rPh sb="1" eb="3">
      <t>カンイ</t>
    </rPh>
    <rPh sb="3" eb="5">
      <t>ケントウ</t>
    </rPh>
    <rPh sb="9" eb="13">
      <t>カツヨウホウホウ</t>
    </rPh>
    <phoneticPr fontId="3"/>
  </si>
  <si>
    <t>・改変前後の各土地利用形態の面積は、詳細に区域を分割して入力する場合は（簡易検討シートB）に入力してください。</t>
    <rPh sb="1" eb="3">
      <t>カイヘン</t>
    </rPh>
    <rPh sb="3" eb="5">
      <t>ゼンゴ</t>
    </rPh>
    <rPh sb="6" eb="9">
      <t>カクトチ</t>
    </rPh>
    <rPh sb="9" eb="11">
      <t>リヨウ</t>
    </rPh>
    <rPh sb="11" eb="13">
      <t>ケイタイ</t>
    </rPh>
    <rPh sb="14" eb="16">
      <t>メンセキ</t>
    </rPh>
    <rPh sb="18" eb="20">
      <t>ショウサイ</t>
    </rPh>
    <rPh sb="21" eb="23">
      <t>クイキ</t>
    </rPh>
    <rPh sb="24" eb="26">
      <t>ブンカツ</t>
    </rPh>
    <rPh sb="28" eb="30">
      <t>ニュウリョク</t>
    </rPh>
    <rPh sb="32" eb="34">
      <t>バアイ</t>
    </rPh>
    <rPh sb="36" eb="40">
      <t>カンイケントウ</t>
    </rPh>
    <rPh sb="46" eb="48">
      <t>ニュウリョク</t>
    </rPh>
    <phoneticPr fontId="3"/>
  </si>
  <si>
    <t>【簡易検討シートの活用方法】</t>
    <phoneticPr fontId="3"/>
  </si>
  <si>
    <r>
      <t>②開発後の
ピーク流量
（m</t>
    </r>
    <r>
      <rPr>
        <vertAlign val="superscript"/>
        <sz val="16"/>
        <color theme="1"/>
        <rFont val="游ゴシック"/>
        <family val="3"/>
        <charset val="128"/>
        <scheme val="minor"/>
      </rPr>
      <t>3</t>
    </r>
    <r>
      <rPr>
        <sz val="16"/>
        <color theme="1"/>
        <rFont val="游ゴシック"/>
        <family val="2"/>
        <charset val="128"/>
        <scheme val="minor"/>
      </rPr>
      <t>/s）</t>
    </r>
    <rPh sb="1" eb="3">
      <t>カイハツ</t>
    </rPh>
    <rPh sb="3" eb="4">
      <t>ゴ</t>
    </rPh>
    <rPh sb="9" eb="11">
      <t>リュウリョウ</t>
    </rPh>
    <phoneticPr fontId="3"/>
  </si>
  <si>
    <r>
      <t>【各関係部局の連絡先】
・都市計画法　　　：建設事務所建築課　　</t>
    </r>
    <r>
      <rPr>
        <sz val="16"/>
        <color rgb="FFFF0000"/>
        <rFont val="游ゴシック"/>
        <family val="3"/>
        <charset val="128"/>
        <scheme val="minor"/>
      </rPr>
      <t>　</t>
    </r>
    <r>
      <rPr>
        <sz val="16"/>
        <color theme="1"/>
        <rFont val="游ゴシック"/>
        <family val="3"/>
        <charset val="128"/>
        <scheme val="minor"/>
      </rPr>
      <t>Tel：026-●●●-●●●●</t>
    </r>
    <r>
      <rPr>
        <sz val="16"/>
        <color theme="1"/>
        <rFont val="游ゴシック"/>
        <family val="2"/>
        <charset val="128"/>
        <scheme val="minor"/>
      </rPr>
      <t xml:space="preserve">
・盛土規制法　　　：建設事務所維持管理課　Tel：026-●●●-●●●●
・森林法　　　　　：地域振興局林務課　　　Tel：026-●●●-●●●●
・上田市開発条例　：上田市都市計画課　　　Tel：026-●●●-●●●●</t>
    </r>
    <rPh sb="1" eb="2">
      <t>カク</t>
    </rPh>
    <rPh sb="2" eb="4">
      <t>カンケイ</t>
    </rPh>
    <rPh sb="4" eb="5">
      <t>ブ</t>
    </rPh>
    <rPh sb="5" eb="6">
      <t>キョク</t>
    </rPh>
    <rPh sb="7" eb="9">
      <t>レンラク</t>
    </rPh>
    <rPh sb="9" eb="10">
      <t>サキ</t>
    </rPh>
    <phoneticPr fontId="2"/>
  </si>
  <si>
    <t>1/10規模</t>
  </si>
  <si>
    <t>1/10規模</t>
    <phoneticPr fontId="2"/>
  </si>
  <si>
    <t>増分</t>
  </si>
  <si>
    <t>※盛土規制法や森林法に該当する際に個別に入力を実施（黄色箇所）</t>
    <rPh sb="1" eb="3">
      <t>モリツチ</t>
    </rPh>
    <rPh sb="3" eb="5">
      <t>キセイ</t>
    </rPh>
    <rPh sb="5" eb="6">
      <t>ホウ</t>
    </rPh>
    <rPh sb="7" eb="9">
      <t>シンリン</t>
    </rPh>
    <rPh sb="9" eb="10">
      <t>ホウ</t>
    </rPh>
    <rPh sb="11" eb="13">
      <t>ガイトウ</t>
    </rPh>
    <rPh sb="15" eb="16">
      <t>サイ</t>
    </rPh>
    <rPh sb="17" eb="19">
      <t>コベツ</t>
    </rPh>
    <rPh sb="20" eb="22">
      <t>ニュウリョク</t>
    </rPh>
    <rPh sb="23" eb="25">
      <t>ジッシ</t>
    </rPh>
    <rPh sb="26" eb="28">
      <t>キイロ</t>
    </rPh>
    <rPh sb="28" eb="30">
      <t>カショ</t>
    </rPh>
    <phoneticPr fontId="2"/>
  </si>
  <si>
    <t>・都市計画法　　　：建設事務所建築課　　　Tel：026-●●●-●●●●</t>
    <phoneticPr fontId="3"/>
  </si>
  <si>
    <t>・盛土規制法　　　：建設事務所維持管理課　Tel：026-●●●-●●●●</t>
    <phoneticPr fontId="3"/>
  </si>
  <si>
    <t>・森林法　　　　　：地域振興局林務課　　　Tel：026-●●●-●●●●</t>
    <phoneticPr fontId="3"/>
  </si>
  <si>
    <t>・上田市開発条例　：上田市都市計画課　　　Tel：026-●●●-●●●●</t>
    <phoneticPr fontId="3"/>
  </si>
  <si>
    <t>従来基準(入力)</t>
    <rPh sb="0" eb="2">
      <t>ジュウライ</t>
    </rPh>
    <rPh sb="2" eb="4">
      <t>キジュン</t>
    </rPh>
    <rPh sb="5" eb="7">
      <t>ニュウリョク</t>
    </rPh>
    <phoneticPr fontId="2"/>
  </si>
  <si>
    <t>簡易検討シートA</t>
    <phoneticPr fontId="3"/>
  </si>
  <si>
    <t>・特定都市河川浸水被害対策法（以降、特定都市河川法）に該当する土地改変行為に関する基礎情報と改変前後の各土地利用形態の面積を入力してください。</t>
    <phoneticPr fontId="3"/>
  </si>
  <si>
    <t>事業件名</t>
    <phoneticPr fontId="2"/>
  </si>
  <si>
    <t>黄色：入力可能箇所</t>
    <rPh sb="0" eb="2">
      <t>キイロ</t>
    </rPh>
    <rPh sb="3" eb="5">
      <t>ニュウリョク</t>
    </rPh>
    <rPh sb="5" eb="7">
      <t>カノウ</t>
    </rPh>
    <rPh sb="7" eb="9">
      <t>カショ</t>
    </rPh>
    <phoneticPr fontId="26"/>
  </si>
  <si>
    <t>最大降雨強度(10分)[mm/h]</t>
    <rPh sb="0" eb="2">
      <t>サイダイ</t>
    </rPh>
    <rPh sb="2" eb="4">
      <t>コウウ</t>
    </rPh>
    <rPh sb="4" eb="6">
      <t>キョウド</t>
    </rPh>
    <rPh sb="9" eb="10">
      <t>フン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</si>
</sst>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_ "/>
    <numFmt numFmtId="177" formatCode="#,##0.00_ "/>
    <numFmt numFmtId="178" formatCode="0.0000"/>
    <numFmt numFmtId="179" formatCode="#,##0.000_ "/>
    <numFmt numFmtId="180" formatCode="0.000"/>
    <numFmt numFmtId="181" formatCode="#,##0.000;[Red]\-#,##0.000"/>
  </numFmts>
  <fonts count="37" x14ac:knownFonts="1">
    <font>
      <sz val="11"/>
      <color theme="1"/>
      <name val="游ゴシック"/>
      <family val="2"/>
      <charset val="128"/>
      <scheme val="minor"/>
    </font>
    <font>
      <sz val="11"/>
      <name val="Times New Roman"/>
      <family val="1"/>
    </font>
    <font>
      <sz val="6"/>
      <name val="游ゴシック"/>
      <family val="2"/>
      <charset val="128"/>
      <scheme val="minor"/>
    </font>
    <font>
      <sz val="6"/>
      <name val="ＭＳ Ｐ明朝"/>
      <family val="1"/>
      <charset val="128"/>
    </font>
    <font>
      <sz val="11"/>
      <color theme="1"/>
      <name val="游ゴシック"/>
      <family val="2"/>
      <charset val="128"/>
      <scheme val="minor"/>
    </font>
    <font>
      <b/>
      <sz val="14"/>
      <color theme="1"/>
      <name val="游ゴシック"/>
      <family val="3"/>
      <charset val="128"/>
      <scheme val="minor"/>
    </font>
    <font>
      <b/>
      <sz val="16"/>
      <color theme="1"/>
      <name val="游ゴシック"/>
      <family val="3"/>
      <charset val="128"/>
      <scheme val="minor"/>
    </font>
    <font>
      <b/>
      <sz val="22"/>
      <color theme="1"/>
      <name val="游ゴシック"/>
      <family val="3"/>
      <charset val="128"/>
      <scheme val="minor"/>
    </font>
    <font>
      <sz val="12"/>
      <name val="ＭＳ ゴシック"/>
      <family val="3"/>
      <charset val="128"/>
    </font>
    <font>
      <sz val="11"/>
      <name val="ＭＳ ゴシック"/>
      <family val="3"/>
      <charset val="128"/>
    </font>
    <font>
      <sz val="12"/>
      <color theme="1"/>
      <name val="游ゴシック"/>
      <family val="2"/>
      <charset val="128"/>
      <scheme val="minor"/>
    </font>
    <font>
      <sz val="16"/>
      <color theme="1"/>
      <name val="游ゴシック"/>
      <family val="2"/>
      <charset val="128"/>
      <scheme val="minor"/>
    </font>
    <font>
      <vertAlign val="superscript"/>
      <sz val="16"/>
      <color theme="1"/>
      <name val="游ゴシック"/>
      <family val="3"/>
      <charset val="128"/>
      <scheme val="minor"/>
    </font>
    <font>
      <sz val="16"/>
      <name val="ＭＳ ゴシック"/>
      <family val="3"/>
      <charset val="128"/>
    </font>
    <font>
      <b/>
      <sz val="18"/>
      <color theme="1"/>
      <name val="游ゴシック"/>
      <family val="3"/>
      <charset val="128"/>
      <scheme val="minor"/>
    </font>
    <font>
      <sz val="18"/>
      <color theme="1"/>
      <name val="游ゴシック"/>
      <family val="2"/>
      <charset val="128"/>
      <scheme val="minor"/>
    </font>
    <font>
      <sz val="16"/>
      <color theme="1"/>
      <name val="游ゴシック"/>
      <family val="3"/>
      <charset val="128"/>
      <scheme val="minor"/>
    </font>
    <font>
      <sz val="18"/>
      <color theme="1"/>
      <name val="游ゴシック"/>
      <family val="3"/>
      <charset val="128"/>
      <scheme val="minor"/>
    </font>
    <font>
      <b/>
      <sz val="28"/>
      <color theme="1"/>
      <name val="游ゴシック"/>
      <family val="3"/>
      <charset val="128"/>
      <scheme val="minor"/>
    </font>
    <font>
      <sz val="16"/>
      <color rgb="FFFF0000"/>
      <name val="游ゴシック"/>
      <family val="3"/>
      <charset val="128"/>
      <scheme val="minor"/>
    </font>
    <font>
      <sz val="14"/>
      <color theme="1"/>
      <name val="游ゴシック"/>
      <family val="3"/>
      <charset val="128"/>
      <scheme val="minor"/>
    </font>
    <font>
      <sz val="14"/>
      <color theme="1"/>
      <name val="游ゴシック"/>
      <family val="2"/>
      <charset val="128"/>
      <scheme val="minor"/>
    </font>
    <font>
      <b/>
      <sz val="18"/>
      <color rgb="FFFF0000"/>
      <name val="游ゴシック"/>
      <family val="3"/>
      <charset val="128"/>
      <scheme val="minor"/>
    </font>
    <font>
      <sz val="14"/>
      <name val="ＭＳ ゴシック"/>
      <family val="3"/>
      <charset val="128"/>
    </font>
    <font>
      <vertAlign val="superscript"/>
      <sz val="14"/>
      <name val="ＭＳ ゴシック"/>
      <family val="3"/>
      <charset val="128"/>
    </font>
    <font>
      <b/>
      <sz val="14"/>
      <name val="ＭＳ ゴシック"/>
      <family val="3"/>
    </font>
    <font>
      <sz val="6"/>
      <name val="ＭＳ Ｐゴシック"/>
      <family val="3"/>
      <charset val="128"/>
    </font>
    <font>
      <b/>
      <sz val="14"/>
      <name val="ＭＳ ゴシック"/>
      <family val="3"/>
      <charset val="128"/>
    </font>
    <font>
      <sz val="10.5"/>
      <name val="ＭＳ ゴシック"/>
      <family val="3"/>
      <charset val="128"/>
    </font>
    <font>
      <sz val="10.5"/>
      <name val="ＭＳ ゴシック"/>
      <family val="3"/>
    </font>
    <font>
      <sz val="9.5"/>
      <name val="ＭＳ ゴシック"/>
      <family val="3"/>
    </font>
    <font>
      <sz val="9.5"/>
      <name val="ＭＳ ゴシック"/>
      <family val="3"/>
      <charset val="128"/>
    </font>
    <font>
      <sz val="12.5"/>
      <color rgb="FF000000"/>
      <name val="ＭＳ ゴシック"/>
      <family val="2"/>
    </font>
    <font>
      <b/>
      <sz val="14"/>
      <color rgb="FFFF0000"/>
      <name val="ＭＳ ゴシック"/>
      <family val="3"/>
      <charset val="128"/>
    </font>
    <font>
      <sz val="11"/>
      <color rgb="FF000000"/>
      <name val="ＭＳ ゴシック"/>
      <family val="2"/>
    </font>
    <font>
      <b/>
      <sz val="11"/>
      <color theme="1"/>
      <name val="游ゴシック"/>
      <family val="3"/>
      <charset val="128"/>
      <scheme val="minor"/>
    </font>
    <font>
      <b/>
      <sz val="24"/>
      <color theme="1"/>
      <name val="游ゴシック"/>
      <family val="3"/>
      <charset val="128"/>
      <scheme val="minor"/>
    </font>
  </fonts>
  <fills count="11">
    <fill>
      <patternFill patternType="none"/>
    </fill>
    <fill>
      <patternFill patternType="gray125"/>
    </fill>
    <fill>
      <patternFill patternType="solid">
        <fgColor indexed="41"/>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5" tint="0.59999389629810485"/>
        <bgColor indexed="64"/>
      </patternFill>
    </fill>
    <fill>
      <patternFill patternType="solid">
        <fgColor theme="0"/>
        <bgColor indexed="64"/>
      </patternFill>
    </fill>
    <fill>
      <patternFill patternType="solid">
        <fgColor rgb="FFFFFF00"/>
        <bgColor indexed="64"/>
      </patternFill>
    </fill>
    <fill>
      <patternFill patternType="solid">
        <fgColor rgb="FFC5D3FF"/>
        <bgColor indexed="64"/>
      </patternFill>
    </fill>
    <fill>
      <patternFill patternType="solid">
        <fgColor theme="9" tint="0.79998168889431442"/>
        <bgColor indexed="64"/>
      </patternFill>
    </fill>
    <fill>
      <patternFill patternType="solid">
        <fgColor theme="7" tint="0.79998168889431442"/>
        <bgColor indexed="64"/>
      </patternFill>
    </fill>
  </fills>
  <borders count="122">
    <border>
      <left/>
      <right/>
      <top/>
      <bottom/>
      <diagonal/>
    </border>
    <border>
      <left style="hair">
        <color indexed="64"/>
      </left>
      <right style="hair">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top/>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ck">
        <color indexed="64"/>
      </left>
      <right style="thin">
        <color indexed="64"/>
      </right>
      <top style="thick">
        <color indexed="64"/>
      </top>
      <bottom style="thin">
        <color indexed="64"/>
      </bottom>
      <diagonal/>
    </border>
    <border>
      <left/>
      <right style="hair">
        <color indexed="64"/>
      </right>
      <top style="thick">
        <color indexed="64"/>
      </top>
      <bottom style="thin">
        <color indexed="64"/>
      </bottom>
      <diagonal/>
    </border>
    <border>
      <left style="hair">
        <color indexed="64"/>
      </left>
      <right style="hair">
        <color indexed="64"/>
      </right>
      <top style="thick">
        <color indexed="64"/>
      </top>
      <bottom style="thin">
        <color indexed="64"/>
      </bottom>
      <diagonal/>
    </border>
    <border>
      <left style="hair">
        <color indexed="64"/>
      </left>
      <right style="thick">
        <color indexed="64"/>
      </right>
      <top style="thick">
        <color indexed="64"/>
      </top>
      <bottom style="thin">
        <color indexed="64"/>
      </bottom>
      <diagonal/>
    </border>
    <border>
      <left style="thick">
        <color indexed="64"/>
      </left>
      <right style="hair">
        <color indexed="64"/>
      </right>
      <top/>
      <bottom/>
      <diagonal/>
    </border>
    <border>
      <left style="hair">
        <color indexed="64"/>
      </left>
      <right style="thick">
        <color indexed="64"/>
      </right>
      <top/>
      <bottom/>
      <diagonal/>
    </border>
    <border>
      <left style="thick">
        <color indexed="64"/>
      </left>
      <right style="thin">
        <color indexed="64"/>
      </right>
      <top style="thin">
        <color indexed="64"/>
      </top>
      <bottom style="hair">
        <color indexed="64"/>
      </bottom>
      <diagonal/>
    </border>
    <border>
      <left style="hair">
        <color indexed="64"/>
      </left>
      <right style="thick">
        <color indexed="64"/>
      </right>
      <top style="thin">
        <color indexed="64"/>
      </top>
      <bottom style="hair">
        <color indexed="64"/>
      </bottom>
      <diagonal/>
    </border>
    <border>
      <left style="thick">
        <color indexed="64"/>
      </left>
      <right style="thin">
        <color indexed="64"/>
      </right>
      <top style="hair">
        <color indexed="64"/>
      </top>
      <bottom style="hair">
        <color indexed="64"/>
      </bottom>
      <diagonal/>
    </border>
    <border>
      <left style="hair">
        <color indexed="64"/>
      </left>
      <right style="thick">
        <color indexed="64"/>
      </right>
      <top style="hair">
        <color indexed="64"/>
      </top>
      <bottom style="hair">
        <color indexed="64"/>
      </bottom>
      <diagonal/>
    </border>
    <border>
      <left style="thick">
        <color indexed="64"/>
      </left>
      <right style="thin">
        <color indexed="64"/>
      </right>
      <top style="hair">
        <color indexed="64"/>
      </top>
      <bottom style="thick">
        <color indexed="64"/>
      </bottom>
      <diagonal/>
    </border>
    <border>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hair">
        <color indexed="64"/>
      </left>
      <right style="thick">
        <color indexed="64"/>
      </right>
      <top style="hair">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style="hair">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medium">
        <color indexed="64"/>
      </bottom>
      <diagonal/>
    </border>
    <border>
      <left/>
      <right style="thin">
        <color indexed="64"/>
      </right>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medium">
        <color indexed="64"/>
      </left>
      <right style="hair">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hair">
        <color indexed="64"/>
      </top>
      <bottom/>
      <diagonal/>
    </border>
    <border>
      <left/>
      <right style="medium">
        <color indexed="64"/>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auto="1"/>
      </bottom>
      <diagonal/>
    </border>
    <border>
      <left/>
      <right style="medium">
        <color indexed="64"/>
      </right>
      <top style="medium">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hair">
        <color indexed="64"/>
      </left>
      <right style="hair">
        <color indexed="64"/>
      </right>
      <top style="medium">
        <color indexed="64"/>
      </top>
      <bottom style="medium">
        <color indexed="64"/>
      </bottom>
      <diagonal/>
    </border>
    <border>
      <left style="thin">
        <color indexed="64"/>
      </left>
      <right style="thin">
        <color indexed="64"/>
      </right>
      <top/>
      <bottom/>
      <diagonal/>
    </border>
  </borders>
  <cellStyleXfs count="3">
    <xf numFmtId="0" fontId="0" fillId="0" borderId="0">
      <alignment vertical="center"/>
    </xf>
    <xf numFmtId="0" fontId="1" fillId="0" borderId="0"/>
    <xf numFmtId="38" fontId="4" fillId="0" borderId="0" applyFont="0" applyFill="0" applyBorder="0" applyAlignment="0" applyProtection="0">
      <alignment vertical="center"/>
    </xf>
  </cellStyleXfs>
  <cellXfs count="279">
    <xf numFmtId="0" fontId="0" fillId="0" borderId="0" xfId="0">
      <alignment vertical="center"/>
    </xf>
    <xf numFmtId="0" fontId="5" fillId="0" borderId="0" xfId="0" applyFont="1">
      <alignment vertical="center"/>
    </xf>
    <xf numFmtId="0" fontId="7" fillId="0" borderId="0" xfId="0" applyFont="1" applyAlignment="1">
      <alignment horizontal="center" vertical="center"/>
    </xf>
    <xf numFmtId="0" fontId="4" fillId="0" borderId="0" xfId="0" applyFont="1">
      <alignment vertical="center"/>
    </xf>
    <xf numFmtId="0" fontId="10" fillId="0" borderId="0" xfId="0" applyFont="1">
      <alignment vertical="center"/>
    </xf>
    <xf numFmtId="0" fontId="11" fillId="0" borderId="12" xfId="0" applyFont="1" applyBorder="1" applyAlignment="1">
      <alignment horizontal="center" vertical="center"/>
    </xf>
    <xf numFmtId="0" fontId="6" fillId="5" borderId="65" xfId="0" applyFont="1" applyFill="1" applyBorder="1" applyAlignment="1">
      <alignment horizontal="center" vertical="center"/>
    </xf>
    <xf numFmtId="0" fontId="6" fillId="5" borderId="86"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2" xfId="0" applyFont="1" applyFill="1" applyBorder="1" applyAlignment="1">
      <alignment horizontal="center" vertical="center" wrapText="1"/>
    </xf>
    <xf numFmtId="0" fontId="17" fillId="6" borderId="87" xfId="0" applyFont="1" applyFill="1" applyBorder="1" applyAlignment="1">
      <alignment horizontal="center" vertical="center"/>
    </xf>
    <xf numFmtId="0" fontId="11" fillId="6" borderId="79" xfId="0" applyFont="1" applyFill="1" applyBorder="1" applyAlignment="1">
      <alignment horizontal="center" vertical="center"/>
    </xf>
    <xf numFmtId="0" fontId="11" fillId="6" borderId="22" xfId="0" applyFont="1" applyFill="1" applyBorder="1" applyAlignment="1">
      <alignment horizontal="center" vertical="center"/>
    </xf>
    <xf numFmtId="0" fontId="0" fillId="0" borderId="93" xfId="0" applyBorder="1">
      <alignment vertical="center"/>
    </xf>
    <xf numFmtId="0" fontId="11" fillId="0" borderId="0" xfId="0" applyFont="1" applyAlignment="1">
      <alignment horizontal="left" vertical="center" wrapText="1"/>
    </xf>
    <xf numFmtId="0" fontId="11" fillId="5" borderId="97" xfId="0" applyFont="1" applyFill="1" applyBorder="1" applyAlignment="1">
      <alignment horizontal="center" vertical="center" wrapText="1"/>
    </xf>
    <xf numFmtId="0" fontId="11" fillId="6" borderId="90" xfId="0" applyFont="1" applyFill="1" applyBorder="1" applyAlignment="1">
      <alignment horizontal="center" vertical="center"/>
    </xf>
    <xf numFmtId="0" fontId="15" fillId="6" borderId="74" xfId="0" applyFont="1" applyFill="1" applyBorder="1" applyAlignment="1">
      <alignment horizontal="center" vertical="center"/>
    </xf>
    <xf numFmtId="0" fontId="11" fillId="6" borderId="89" xfId="0" applyFont="1" applyFill="1" applyBorder="1" applyAlignment="1">
      <alignment horizontal="center" vertical="center"/>
    </xf>
    <xf numFmtId="0" fontId="17" fillId="6" borderId="76" xfId="0" applyFont="1" applyFill="1" applyBorder="1" applyAlignment="1">
      <alignment horizontal="center" vertical="center"/>
    </xf>
    <xf numFmtId="0" fontId="17" fillId="6" borderId="77" xfId="0" applyFont="1" applyFill="1" applyBorder="1" applyAlignment="1">
      <alignment horizontal="center" vertical="center"/>
    </xf>
    <xf numFmtId="0" fontId="11" fillId="6" borderId="91" xfId="0" applyFont="1" applyFill="1" applyBorder="1" applyAlignment="1">
      <alignment horizontal="center" vertical="center"/>
    </xf>
    <xf numFmtId="0" fontId="23" fillId="3" borderId="64" xfId="1" applyFont="1" applyFill="1" applyBorder="1" applyAlignment="1">
      <alignment horizontal="center" vertical="center" wrapText="1"/>
    </xf>
    <xf numFmtId="0" fontId="21" fillId="5" borderId="64" xfId="0" applyFont="1" applyFill="1" applyBorder="1" applyAlignment="1">
      <alignment horizontal="center" vertical="center" wrapText="1"/>
    </xf>
    <xf numFmtId="0" fontId="17" fillId="6" borderId="64" xfId="0" applyFont="1" applyFill="1" applyBorder="1" applyAlignment="1">
      <alignment horizontal="center" vertical="center"/>
    </xf>
    <xf numFmtId="0" fontId="17" fillId="6" borderId="64" xfId="0" applyFont="1" applyFill="1" applyBorder="1" applyAlignment="1">
      <alignment horizontal="center" vertical="center" wrapText="1"/>
    </xf>
    <xf numFmtId="0" fontId="7" fillId="0" borderId="0" xfId="0" applyFont="1">
      <alignment vertical="center"/>
    </xf>
    <xf numFmtId="0" fontId="27" fillId="0" borderId="0" xfId="0" applyFont="1" applyAlignment="1">
      <alignment vertical="top" wrapText="1"/>
    </xf>
    <xf numFmtId="0" fontId="0" fillId="0" borderId="0" xfId="0" applyAlignment="1">
      <alignment horizontal="left" vertical="top" wrapText="1"/>
    </xf>
    <xf numFmtId="0" fontId="0" fillId="0" borderId="0" xfId="0" applyAlignment="1">
      <alignment horizontal="left" wrapText="1"/>
    </xf>
    <xf numFmtId="0" fontId="28" fillId="0" borderId="118" xfId="0" applyFont="1" applyBorder="1" applyAlignment="1">
      <alignment horizontal="center" vertical="top" wrapText="1"/>
    </xf>
    <xf numFmtId="0" fontId="0" fillId="0" borderId="0" xfId="0" applyAlignment="1">
      <alignment horizontal="left" vertical="center" wrapText="1"/>
    </xf>
    <xf numFmtId="0" fontId="28" fillId="0" borderId="0" xfId="0" applyFont="1" applyAlignment="1">
      <alignment vertical="top" wrapText="1"/>
    </xf>
    <xf numFmtId="0" fontId="28" fillId="4" borderId="118" xfId="0" applyFont="1" applyFill="1" applyBorder="1" applyAlignment="1">
      <alignment horizontal="center" vertical="center" wrapText="1"/>
    </xf>
    <xf numFmtId="0" fontId="28" fillId="9" borderId="118" xfId="0" applyFont="1" applyFill="1" applyBorder="1" applyAlignment="1">
      <alignment horizontal="center" vertical="center" wrapText="1"/>
    </xf>
    <xf numFmtId="0" fontId="0" fillId="4" borderId="118" xfId="0" applyFill="1" applyBorder="1" applyAlignment="1">
      <alignment horizontal="center" vertical="center" wrapText="1"/>
    </xf>
    <xf numFmtId="0" fontId="31" fillId="4" borderId="118" xfId="0" applyFont="1" applyFill="1" applyBorder="1" applyAlignment="1">
      <alignment horizontal="center" vertical="center" wrapText="1"/>
    </xf>
    <xf numFmtId="0" fontId="0" fillId="9" borderId="118" xfId="0" applyFill="1" applyBorder="1" applyAlignment="1">
      <alignment horizontal="center" vertical="center" wrapText="1"/>
    </xf>
    <xf numFmtId="0" fontId="31" fillId="9" borderId="118" xfId="0" applyFont="1" applyFill="1" applyBorder="1" applyAlignment="1">
      <alignment horizontal="center" vertical="center" wrapText="1"/>
    </xf>
    <xf numFmtId="178" fontId="34" fillId="0" borderId="118" xfId="0" applyNumberFormat="1" applyFont="1" applyBorder="1" applyAlignment="1">
      <alignment horizontal="center" vertical="top" shrinkToFit="1"/>
    </xf>
    <xf numFmtId="176" fontId="9" fillId="7" borderId="20" xfId="1" applyNumberFormat="1" applyFont="1" applyFill="1" applyBorder="1" applyAlignment="1" applyProtection="1">
      <alignment vertical="center"/>
      <protection locked="0"/>
    </xf>
    <xf numFmtId="176" fontId="9" fillId="7" borderId="51" xfId="1" applyNumberFormat="1" applyFont="1" applyFill="1" applyBorder="1" applyAlignment="1" applyProtection="1">
      <alignment vertical="center"/>
      <protection locked="0"/>
    </xf>
    <xf numFmtId="176" fontId="9" fillId="7" borderId="54" xfId="1" applyNumberFormat="1" applyFont="1" applyFill="1" applyBorder="1" applyAlignment="1" applyProtection="1">
      <alignment vertical="center"/>
      <protection locked="0"/>
    </xf>
    <xf numFmtId="176" fontId="9" fillId="7" borderId="55" xfId="1" applyNumberFormat="1" applyFont="1" applyFill="1" applyBorder="1" applyAlignment="1" applyProtection="1">
      <alignment vertical="center"/>
      <protection locked="0"/>
    </xf>
    <xf numFmtId="179" fontId="0" fillId="0" borderId="0" xfId="0" applyNumberFormat="1">
      <alignment vertical="center"/>
    </xf>
    <xf numFmtId="0" fontId="0" fillId="6" borderId="0" xfId="0" applyFill="1">
      <alignment vertical="center"/>
    </xf>
    <xf numFmtId="0" fontId="11" fillId="6" borderId="18" xfId="0" applyFont="1" applyFill="1" applyBorder="1" applyAlignment="1">
      <alignment horizontal="center" vertical="center"/>
    </xf>
    <xf numFmtId="0" fontId="11" fillId="6" borderId="39" xfId="0" applyFont="1" applyFill="1" applyBorder="1" applyAlignment="1">
      <alignment horizontal="center" vertical="center"/>
    </xf>
    <xf numFmtId="179" fontId="13" fillId="6" borderId="94" xfId="1" applyNumberFormat="1" applyFont="1" applyFill="1" applyBorder="1" applyAlignment="1" applyProtection="1">
      <alignment horizontal="center" vertical="center"/>
      <protection locked="0"/>
    </xf>
    <xf numFmtId="179" fontId="13" fillId="6" borderId="14" xfId="1" applyNumberFormat="1" applyFont="1" applyFill="1" applyBorder="1" applyAlignment="1" applyProtection="1">
      <alignment horizontal="center" vertical="center"/>
      <protection locked="0"/>
    </xf>
    <xf numFmtId="179" fontId="13" fillId="6" borderId="98" xfId="1" applyNumberFormat="1" applyFont="1" applyFill="1" applyBorder="1" applyAlignment="1" applyProtection="1">
      <alignment horizontal="center" vertical="center"/>
      <protection locked="0"/>
    </xf>
    <xf numFmtId="0" fontId="36" fillId="5" borderId="64" xfId="0" applyFont="1" applyFill="1" applyBorder="1" applyAlignment="1">
      <alignment horizontal="center" vertical="center" wrapText="1"/>
    </xf>
    <xf numFmtId="179" fontId="13" fillId="7" borderId="95" xfId="1" applyNumberFormat="1" applyFont="1" applyFill="1" applyBorder="1" applyAlignment="1" applyProtection="1">
      <alignment horizontal="center" vertical="center"/>
      <protection locked="0"/>
    </xf>
    <xf numFmtId="179" fontId="13" fillId="7" borderId="20" xfId="1" applyNumberFormat="1" applyFont="1" applyFill="1" applyBorder="1" applyAlignment="1" applyProtection="1">
      <alignment horizontal="center" vertical="center"/>
      <protection locked="0"/>
    </xf>
    <xf numFmtId="179" fontId="13" fillId="7" borderId="99" xfId="1" applyNumberFormat="1" applyFont="1" applyFill="1" applyBorder="1" applyAlignment="1" applyProtection="1">
      <alignment horizontal="center" vertical="center"/>
      <protection locked="0"/>
    </xf>
    <xf numFmtId="176" fontId="8" fillId="7" borderId="14" xfId="1" applyNumberFormat="1" applyFont="1" applyFill="1" applyBorder="1" applyAlignment="1" applyProtection="1">
      <alignment vertical="center"/>
      <protection locked="0"/>
    </xf>
    <xf numFmtId="176" fontId="8" fillId="7" borderId="15" xfId="1" applyNumberFormat="1" applyFont="1" applyFill="1" applyBorder="1" applyAlignment="1" applyProtection="1">
      <alignment vertical="center"/>
      <protection locked="0"/>
    </xf>
    <xf numFmtId="176" fontId="8" fillId="7" borderId="20" xfId="1" applyNumberFormat="1" applyFont="1" applyFill="1" applyBorder="1" applyAlignment="1" applyProtection="1">
      <alignment vertical="center"/>
      <protection locked="0"/>
    </xf>
    <xf numFmtId="176" fontId="8" fillId="7" borderId="21" xfId="1" applyNumberFormat="1" applyFont="1" applyFill="1" applyBorder="1" applyAlignment="1" applyProtection="1">
      <alignment vertical="center"/>
      <protection locked="0"/>
    </xf>
    <xf numFmtId="176" fontId="8" fillId="7" borderId="24" xfId="1" applyNumberFormat="1" applyFont="1" applyFill="1" applyBorder="1" applyAlignment="1" applyProtection="1">
      <alignment vertical="center"/>
      <protection locked="0"/>
    </xf>
    <xf numFmtId="176" fontId="8" fillId="7" borderId="25" xfId="1" applyNumberFormat="1" applyFont="1" applyFill="1" applyBorder="1" applyAlignment="1" applyProtection="1">
      <alignment vertical="center"/>
      <protection locked="0"/>
    </xf>
    <xf numFmtId="176" fontId="8" fillId="7" borderId="30" xfId="1" applyNumberFormat="1" applyFont="1" applyFill="1" applyBorder="1" applyAlignment="1" applyProtection="1">
      <alignment vertical="center"/>
      <protection locked="0"/>
    </xf>
    <xf numFmtId="176" fontId="8" fillId="7" borderId="31" xfId="1" applyNumberFormat="1" applyFont="1" applyFill="1" applyBorder="1" applyAlignment="1" applyProtection="1">
      <alignment vertical="center"/>
      <protection locked="0"/>
    </xf>
    <xf numFmtId="176" fontId="8" fillId="7" borderId="36" xfId="1" applyNumberFormat="1" applyFont="1" applyFill="1" applyBorder="1" applyAlignment="1" applyProtection="1">
      <alignment vertical="center"/>
      <protection locked="0"/>
    </xf>
    <xf numFmtId="176" fontId="8" fillId="7" borderId="37" xfId="1" applyNumberFormat="1" applyFont="1" applyFill="1" applyBorder="1" applyAlignment="1" applyProtection="1">
      <alignment vertical="center"/>
      <protection locked="0"/>
    </xf>
    <xf numFmtId="176" fontId="8" fillId="7" borderId="38" xfId="1" applyNumberFormat="1" applyFont="1" applyFill="1" applyBorder="1" applyAlignment="1" applyProtection="1">
      <alignment vertical="center"/>
      <protection locked="0"/>
    </xf>
    <xf numFmtId="176" fontId="8" fillId="7" borderId="41" xfId="1" applyNumberFormat="1" applyFont="1" applyFill="1" applyBorder="1" applyAlignment="1" applyProtection="1">
      <alignment vertical="center"/>
      <protection locked="0"/>
    </xf>
    <xf numFmtId="0" fontId="7" fillId="0" borderId="71" xfId="0" applyFont="1" applyBorder="1">
      <alignment vertical="center"/>
    </xf>
    <xf numFmtId="0" fontId="5" fillId="0" borderId="67" xfId="0" applyFont="1" applyBorder="1">
      <alignment vertical="center"/>
    </xf>
    <xf numFmtId="0" fontId="7" fillId="0" borderId="68" xfId="0" applyFont="1" applyBorder="1" applyAlignment="1">
      <alignment horizontal="center" vertical="center"/>
    </xf>
    <xf numFmtId="0" fontId="7" fillId="0" borderId="11" xfId="0" applyFont="1" applyBorder="1" applyAlignment="1">
      <alignment horizontal="center" vertical="center"/>
    </xf>
    <xf numFmtId="0" fontId="5" fillId="0" borderId="69" xfId="0" applyFont="1" applyBorder="1">
      <alignment vertical="center"/>
    </xf>
    <xf numFmtId="0" fontId="5" fillId="0" borderId="70" xfId="0" applyFont="1" applyBorder="1">
      <alignment vertical="center"/>
    </xf>
    <xf numFmtId="0" fontId="0" fillId="0" borderId="71" xfId="0" applyBorder="1">
      <alignment vertical="center"/>
    </xf>
    <xf numFmtId="0" fontId="0" fillId="0" borderId="27" xfId="0" applyBorder="1">
      <alignment vertical="center"/>
    </xf>
    <xf numFmtId="0" fontId="8" fillId="2" borderId="5"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12" xfId="1" applyFont="1" applyFill="1" applyBorder="1" applyAlignment="1">
      <alignment vertical="center" wrapText="1"/>
    </xf>
    <xf numFmtId="177" fontId="8" fillId="2" borderId="13" xfId="1" applyNumberFormat="1" applyFont="1" applyFill="1" applyBorder="1" applyAlignment="1">
      <alignment horizontal="center" vertical="center"/>
    </xf>
    <xf numFmtId="0" fontId="8" fillId="2" borderId="18" xfId="1" applyFont="1" applyFill="1" applyBorder="1" applyAlignment="1">
      <alignment vertical="center" wrapText="1"/>
    </xf>
    <xf numFmtId="177" fontId="8" fillId="2" borderId="19" xfId="1" applyNumberFormat="1" applyFont="1" applyFill="1" applyBorder="1" applyAlignment="1">
      <alignment horizontal="center" vertical="center"/>
    </xf>
    <xf numFmtId="177" fontId="8" fillId="0" borderId="19" xfId="1" applyNumberFormat="1" applyFont="1" applyBorder="1" applyAlignment="1">
      <alignment horizontal="center" vertical="center"/>
    </xf>
    <xf numFmtId="0" fontId="8" fillId="2" borderId="22" xfId="1" applyFont="1" applyFill="1" applyBorder="1" applyAlignment="1">
      <alignment vertical="center" wrapText="1"/>
    </xf>
    <xf numFmtId="177" fontId="8" fillId="2" borderId="23" xfId="1" applyNumberFormat="1" applyFont="1" applyFill="1" applyBorder="1" applyAlignment="1">
      <alignment horizontal="center" vertical="center"/>
    </xf>
    <xf numFmtId="0" fontId="8" fillId="2" borderId="28" xfId="1" applyFont="1" applyFill="1" applyBorder="1" applyAlignment="1">
      <alignment vertical="center" wrapText="1"/>
    </xf>
    <xf numFmtId="177" fontId="8" fillId="0" borderId="29" xfId="1" applyNumberFormat="1" applyFont="1" applyBorder="1" applyAlignment="1">
      <alignment horizontal="center" vertical="center"/>
    </xf>
    <xf numFmtId="0" fontId="8" fillId="2" borderId="34" xfId="1" applyFont="1" applyFill="1" applyBorder="1" applyAlignment="1">
      <alignment vertical="center" wrapText="1"/>
    </xf>
    <xf numFmtId="177" fontId="8" fillId="2" borderId="35" xfId="1" applyNumberFormat="1" applyFont="1" applyFill="1" applyBorder="1" applyAlignment="1">
      <alignment horizontal="center" vertical="center"/>
    </xf>
    <xf numFmtId="0" fontId="8" fillId="2" borderId="18" xfId="1" applyFont="1" applyFill="1" applyBorder="1" applyAlignment="1">
      <alignment horizontal="center" vertical="center" wrapText="1"/>
    </xf>
    <xf numFmtId="0" fontId="8" fillId="2" borderId="39" xfId="1" applyFont="1" applyFill="1" applyBorder="1" applyAlignment="1">
      <alignment horizontal="center" vertical="center" wrapText="1"/>
    </xf>
    <xf numFmtId="177" fontId="8" fillId="2" borderId="40" xfId="1" applyNumberFormat="1" applyFont="1" applyFill="1" applyBorder="1" applyAlignment="1">
      <alignment horizontal="center" vertical="center"/>
    </xf>
    <xf numFmtId="0" fontId="9" fillId="2" borderId="46"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48" xfId="1" applyFont="1" applyFill="1" applyBorder="1" applyAlignment="1">
      <alignment horizontal="center" vertical="center" wrapText="1"/>
    </xf>
    <xf numFmtId="177" fontId="9" fillId="2" borderId="13" xfId="1" applyNumberFormat="1" applyFont="1" applyFill="1" applyBorder="1" applyAlignment="1">
      <alignment horizontal="center" vertical="center"/>
    </xf>
    <xf numFmtId="0" fontId="9" fillId="2" borderId="50" xfId="1" applyFont="1" applyFill="1" applyBorder="1" applyAlignment="1">
      <alignment horizontal="center" vertical="center" wrapText="1"/>
    </xf>
    <xf numFmtId="177" fontId="9" fillId="2" borderId="19" xfId="1" applyNumberFormat="1" applyFont="1" applyFill="1" applyBorder="1" applyAlignment="1">
      <alignment horizontal="center" vertical="center"/>
    </xf>
    <xf numFmtId="0" fontId="9" fillId="2" borderId="52" xfId="1" applyFont="1" applyFill="1" applyBorder="1" applyAlignment="1">
      <alignment horizontal="center" vertical="center" wrapText="1"/>
    </xf>
    <xf numFmtId="177" fontId="9" fillId="2" borderId="53" xfId="1" applyNumberFormat="1" applyFont="1" applyFill="1" applyBorder="1" applyAlignment="1">
      <alignment horizontal="center" vertical="center"/>
    </xf>
    <xf numFmtId="0" fontId="5" fillId="3" borderId="64" xfId="0" applyFont="1" applyFill="1" applyBorder="1" applyAlignment="1">
      <alignment horizontal="center" vertical="center"/>
    </xf>
    <xf numFmtId="0" fontId="0" fillId="0" borderId="0" xfId="0" applyProtection="1">
      <alignment vertical="center"/>
      <protection locked="0"/>
    </xf>
    <xf numFmtId="0" fontId="5" fillId="0" borderId="64" xfId="0" applyFont="1" applyBorder="1">
      <alignment vertical="center"/>
    </xf>
    <xf numFmtId="0" fontId="0" fillId="0" borderId="64" xfId="0" applyBorder="1">
      <alignment vertical="center"/>
    </xf>
    <xf numFmtId="0" fontId="5" fillId="0" borderId="64" xfId="0" applyFont="1" applyBorder="1" applyAlignment="1">
      <alignment horizontal="center" vertical="center"/>
    </xf>
    <xf numFmtId="0" fontId="8" fillId="3" borderId="61" xfId="1" applyFont="1" applyFill="1" applyBorder="1" applyAlignment="1">
      <alignment horizontal="center" vertical="center" wrapText="1"/>
    </xf>
    <xf numFmtId="0" fontId="8" fillId="3" borderId="62" xfId="1" applyFont="1" applyFill="1" applyBorder="1" applyAlignment="1">
      <alignment horizontal="center" vertical="center" wrapText="1"/>
    </xf>
    <xf numFmtId="0" fontId="8" fillId="3" borderId="86" xfId="1" applyFont="1" applyFill="1" applyBorder="1" applyAlignment="1">
      <alignment horizontal="center" vertical="center" wrapText="1"/>
    </xf>
    <xf numFmtId="0" fontId="8" fillId="3" borderId="2" xfId="1" applyFont="1" applyFill="1" applyBorder="1" applyAlignment="1">
      <alignment horizontal="center" vertical="center" wrapText="1"/>
    </xf>
    <xf numFmtId="0" fontId="8" fillId="3" borderId="3" xfId="1" applyFont="1" applyFill="1" applyBorder="1" applyAlignment="1">
      <alignment horizontal="center" vertical="center" wrapText="1"/>
    </xf>
    <xf numFmtId="0" fontId="8" fillId="3" borderId="1" xfId="1" applyFont="1" applyFill="1" applyBorder="1" applyAlignment="1">
      <alignment horizontal="center" vertical="center" wrapText="1"/>
    </xf>
    <xf numFmtId="0" fontId="8" fillId="3" borderId="4" xfId="1" applyFont="1" applyFill="1" applyBorder="1" applyAlignment="1">
      <alignment horizontal="center" vertical="center" wrapText="1"/>
    </xf>
    <xf numFmtId="176" fontId="8" fillId="2" borderId="9" xfId="1" applyNumberFormat="1" applyFont="1" applyFill="1" applyBorder="1" applyAlignment="1">
      <alignment horizontal="center" vertical="center" wrapText="1"/>
    </xf>
    <xf numFmtId="176" fontId="8" fillId="2" borderId="63" xfId="1" applyNumberFormat="1" applyFont="1" applyFill="1" applyBorder="1" applyAlignment="1">
      <alignment horizontal="center" vertical="center" wrapText="1"/>
    </xf>
    <xf numFmtId="0" fontId="10" fillId="0" borderId="56" xfId="0" applyFont="1" applyBorder="1" applyAlignment="1">
      <alignment horizontal="center" vertical="center"/>
    </xf>
    <xf numFmtId="2" fontId="10" fillId="0" borderId="120" xfId="0" applyNumberFormat="1" applyFont="1" applyBorder="1">
      <alignment vertical="center"/>
    </xf>
    <xf numFmtId="180" fontId="10" fillId="0" borderId="57" xfId="0" applyNumberFormat="1" applyFont="1" applyBorder="1">
      <alignment vertical="center"/>
    </xf>
    <xf numFmtId="0" fontId="4" fillId="0" borderId="58" xfId="0" applyFont="1" applyBorder="1" applyAlignment="1">
      <alignment horizontal="center" vertical="center"/>
    </xf>
    <xf numFmtId="40" fontId="4" fillId="0" borderId="59" xfId="2" applyNumberFormat="1" applyFont="1" applyBorder="1" applyProtection="1">
      <alignment vertical="center"/>
    </xf>
    <xf numFmtId="2" fontId="4" fillId="0" borderId="60" xfId="0" applyNumberFormat="1" applyFont="1" applyBorder="1">
      <alignment vertical="center"/>
    </xf>
    <xf numFmtId="0" fontId="9" fillId="3" borderId="42" xfId="1" applyFont="1" applyFill="1" applyBorder="1" applyAlignment="1">
      <alignment horizontal="center" vertical="center" wrapText="1"/>
    </xf>
    <xf numFmtId="0" fontId="9" fillId="3" borderId="43" xfId="1" applyFont="1" applyFill="1" applyBorder="1" applyAlignment="1">
      <alignment horizontal="center" vertical="center" wrapText="1"/>
    </xf>
    <xf numFmtId="0" fontId="9" fillId="3" borderId="44" xfId="1" applyFont="1" applyFill="1" applyBorder="1" applyAlignment="1">
      <alignment horizontal="center" vertical="center" wrapText="1"/>
    </xf>
    <xf numFmtId="0" fontId="9" fillId="3" borderId="45" xfId="1" applyFont="1" applyFill="1" applyBorder="1" applyAlignment="1">
      <alignment horizontal="center" vertical="center" wrapText="1"/>
    </xf>
    <xf numFmtId="176" fontId="9" fillId="2" borderId="9" xfId="1" applyNumberFormat="1" applyFont="1" applyFill="1" applyBorder="1" applyAlignment="1">
      <alignment horizontal="center" vertical="center" wrapText="1"/>
    </xf>
    <xf numFmtId="176" fontId="9" fillId="2" borderId="47" xfId="1" applyNumberFormat="1" applyFont="1" applyFill="1" applyBorder="1" applyAlignment="1">
      <alignment horizontal="center" vertical="center" wrapText="1"/>
    </xf>
    <xf numFmtId="0" fontId="5" fillId="0" borderId="68" xfId="0" applyFont="1" applyBorder="1">
      <alignment vertical="center"/>
    </xf>
    <xf numFmtId="0" fontId="0" fillId="0" borderId="17" xfId="0" applyBorder="1">
      <alignment vertical="center"/>
    </xf>
    <xf numFmtId="0" fontId="5" fillId="0" borderId="71" xfId="0" applyFont="1" applyBorder="1">
      <alignment vertical="center"/>
    </xf>
    <xf numFmtId="0" fontId="0" fillId="8" borderId="64" xfId="0" applyFill="1" applyBorder="1" applyAlignment="1">
      <alignment horizontal="center" vertical="center"/>
    </xf>
    <xf numFmtId="0" fontId="0" fillId="0" borderId="64" xfId="0" applyBorder="1" applyAlignment="1">
      <alignment horizontal="center" vertical="center"/>
    </xf>
    <xf numFmtId="2" fontId="0" fillId="0" borderId="64" xfId="0" applyNumberFormat="1" applyBorder="1">
      <alignment vertical="center"/>
    </xf>
    <xf numFmtId="0" fontId="5" fillId="0" borderId="0" xfId="0" applyFont="1" applyAlignment="1">
      <alignment horizontal="center" vertical="center"/>
    </xf>
    <xf numFmtId="0" fontId="14" fillId="0" borderId="0" xfId="0" applyFont="1">
      <alignment vertical="center"/>
    </xf>
    <xf numFmtId="0" fontId="6" fillId="0" borderId="0" xfId="0" applyFont="1">
      <alignment vertical="center"/>
    </xf>
    <xf numFmtId="0" fontId="10" fillId="0" borderId="0" xfId="0" applyFont="1" applyAlignment="1">
      <alignment horizontal="center" vertical="center"/>
    </xf>
    <xf numFmtId="0" fontId="6" fillId="4" borderId="65" xfId="0" applyFont="1" applyFill="1" applyBorder="1" applyAlignment="1">
      <alignment horizontal="center" vertical="center"/>
    </xf>
    <xf numFmtId="0" fontId="6" fillId="4" borderId="86"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66" xfId="0" applyFont="1" applyFill="1" applyBorder="1" applyAlignment="1">
      <alignment horizontal="center" vertical="center" wrapText="1"/>
    </xf>
    <xf numFmtId="0" fontId="14" fillId="4" borderId="64" xfId="0" applyFont="1" applyFill="1" applyBorder="1" applyAlignment="1">
      <alignment horizontal="center" vertical="center"/>
    </xf>
    <xf numFmtId="0" fontId="15" fillId="0" borderId="74" xfId="0" applyFont="1" applyBorder="1" applyAlignment="1">
      <alignment horizontal="center" vertical="center"/>
    </xf>
    <xf numFmtId="0" fontId="11" fillId="0" borderId="89" xfId="0" applyFont="1" applyBorder="1" applyAlignment="1">
      <alignment horizontal="center" vertical="center"/>
    </xf>
    <xf numFmtId="181" fontId="13" fillId="2" borderId="13" xfId="2" applyNumberFormat="1" applyFont="1" applyFill="1" applyBorder="1" applyAlignment="1" applyProtection="1">
      <alignment horizontal="center" vertical="center"/>
    </xf>
    <xf numFmtId="179" fontId="13" fillId="2" borderId="13" xfId="1" applyNumberFormat="1" applyFont="1" applyFill="1" applyBorder="1" applyAlignment="1">
      <alignment horizontal="center" vertical="center"/>
    </xf>
    <xf numFmtId="179" fontId="13" fillId="2" borderId="75" xfId="1" applyNumberFormat="1" applyFont="1" applyFill="1" applyBorder="1" applyAlignment="1">
      <alignment horizontal="center" vertical="center"/>
    </xf>
    <xf numFmtId="0" fontId="17" fillId="0" borderId="76" xfId="0" applyFont="1" applyBorder="1" applyAlignment="1">
      <alignment horizontal="center" vertical="center"/>
    </xf>
    <xf numFmtId="0" fontId="11" fillId="0" borderId="90" xfId="0" applyFont="1" applyBorder="1" applyAlignment="1">
      <alignment horizontal="center" vertical="center"/>
    </xf>
    <xf numFmtId="0" fontId="11" fillId="0" borderId="18" xfId="0" applyFont="1" applyBorder="1" applyAlignment="1">
      <alignment horizontal="center" vertical="center"/>
    </xf>
    <xf numFmtId="179" fontId="13" fillId="2" borderId="19" xfId="1" applyNumberFormat="1" applyFont="1" applyFill="1" applyBorder="1" applyAlignment="1">
      <alignment horizontal="center" vertical="center"/>
    </xf>
    <xf numFmtId="179" fontId="13" fillId="2" borderId="72" xfId="1" applyNumberFormat="1" applyFont="1" applyFill="1" applyBorder="1" applyAlignment="1">
      <alignment horizontal="center" vertical="center"/>
    </xf>
    <xf numFmtId="177" fontId="13" fillId="2" borderId="19" xfId="1" applyNumberFormat="1" applyFont="1" applyFill="1" applyBorder="1" applyAlignment="1">
      <alignment horizontal="center" vertical="center"/>
    </xf>
    <xf numFmtId="0" fontId="17" fillId="0" borderId="87" xfId="0" applyFont="1" applyBorder="1" applyAlignment="1">
      <alignment horizontal="center" vertical="center"/>
    </xf>
    <xf numFmtId="0" fontId="11" fillId="0" borderId="79" xfId="0" applyFont="1" applyBorder="1" applyAlignment="1">
      <alignment horizontal="center" vertical="center"/>
    </xf>
    <xf numFmtId="0" fontId="11" fillId="0" borderId="22" xfId="0" applyFont="1" applyBorder="1" applyAlignment="1">
      <alignment horizontal="center" vertical="center"/>
    </xf>
    <xf numFmtId="179" fontId="13" fillId="2" borderId="88" xfId="1" applyNumberFormat="1" applyFont="1" applyFill="1" applyBorder="1" applyAlignment="1">
      <alignment horizontal="center" vertical="center"/>
    </xf>
    <xf numFmtId="0" fontId="17" fillId="0" borderId="77" xfId="0" applyFont="1" applyBorder="1" applyAlignment="1">
      <alignment horizontal="center" vertical="center"/>
    </xf>
    <xf numFmtId="0" fontId="11" fillId="0" borderId="91" xfId="0" applyFont="1" applyBorder="1" applyAlignment="1">
      <alignment horizontal="center" vertical="center"/>
    </xf>
    <xf numFmtId="0" fontId="11" fillId="0" borderId="39" xfId="0" applyFont="1" applyBorder="1" applyAlignment="1">
      <alignment horizontal="center" vertical="center"/>
    </xf>
    <xf numFmtId="179" fontId="13" fillId="2" borderId="40" xfId="1" applyNumberFormat="1" applyFont="1" applyFill="1" applyBorder="1" applyAlignment="1">
      <alignment horizontal="center" vertical="center"/>
    </xf>
    <xf numFmtId="179" fontId="13" fillId="2" borderId="73" xfId="1" applyNumberFormat="1" applyFont="1" applyFill="1" applyBorder="1" applyAlignment="1">
      <alignment horizontal="center" vertical="center"/>
    </xf>
    <xf numFmtId="0" fontId="17" fillId="0" borderId="0" xfId="0" applyFont="1" applyAlignment="1">
      <alignment horizontal="center" vertical="center"/>
    </xf>
    <xf numFmtId="0" fontId="11" fillId="0" borderId="0" xfId="0" applyFont="1" applyAlignment="1">
      <alignment horizontal="center" vertical="center"/>
    </xf>
    <xf numFmtId="0" fontId="18" fillId="0" borderId="0" xfId="0" applyFont="1" applyAlignment="1">
      <alignment horizontal="center" vertical="center"/>
    </xf>
    <xf numFmtId="0" fontId="22" fillId="0" borderId="0" xfId="0" applyFont="1">
      <alignment vertical="center"/>
    </xf>
    <xf numFmtId="0" fontId="11" fillId="7" borderId="64" xfId="0" applyFont="1" applyFill="1" applyBorder="1" applyAlignment="1" applyProtection="1">
      <alignment horizontal="center" vertical="center" wrapText="1"/>
      <protection locked="0"/>
    </xf>
    <xf numFmtId="0" fontId="0" fillId="7" borderId="64" xfId="0" applyFill="1" applyBorder="1" applyAlignment="1" applyProtection="1">
      <alignment horizontal="center" vertical="center" wrapText="1"/>
      <protection locked="0"/>
    </xf>
    <xf numFmtId="0" fontId="0" fillId="7" borderId="64" xfId="0" applyFill="1" applyBorder="1" applyProtection="1">
      <alignment vertical="center"/>
      <protection locked="0"/>
    </xf>
    <xf numFmtId="0" fontId="0" fillId="7" borderId="64" xfId="0" applyFill="1" applyBorder="1" applyAlignment="1" applyProtection="1">
      <alignment horizontal="center" vertical="center"/>
      <protection locked="0"/>
    </xf>
    <xf numFmtId="176" fontId="9" fillId="7" borderId="14" xfId="1" applyNumberFormat="1" applyFont="1" applyFill="1" applyBorder="1" applyAlignment="1" applyProtection="1">
      <alignment vertical="center"/>
      <protection locked="0"/>
    </xf>
    <xf numFmtId="176" fontId="9" fillId="7" borderId="49" xfId="1" applyNumberFormat="1" applyFont="1" applyFill="1" applyBorder="1" applyAlignment="1" applyProtection="1">
      <alignment vertical="center"/>
      <protection locked="0"/>
    </xf>
    <xf numFmtId="0" fontId="0" fillId="7" borderId="118" xfId="0" applyFill="1" applyBorder="1" applyAlignment="1" applyProtection="1">
      <alignment horizontal="center" wrapText="1"/>
      <protection locked="0"/>
    </xf>
    <xf numFmtId="0" fontId="0" fillId="7" borderId="118" xfId="0" applyFill="1" applyBorder="1" applyAlignment="1" applyProtection="1">
      <alignment horizontal="right" wrapText="1"/>
      <protection locked="0"/>
    </xf>
    <xf numFmtId="0" fontId="0" fillId="7" borderId="118" xfId="0" applyFill="1" applyBorder="1" applyAlignment="1" applyProtection="1">
      <alignment horizontal="center" vertical="center" wrapText="1"/>
      <protection locked="0"/>
    </xf>
    <xf numFmtId="177" fontId="13" fillId="7" borderId="75" xfId="1" applyNumberFormat="1" applyFont="1" applyFill="1" applyBorder="1" applyAlignment="1" applyProtection="1">
      <alignment horizontal="center" vertical="center"/>
      <protection locked="0"/>
    </xf>
    <xf numFmtId="177" fontId="13" fillId="7" borderId="72" xfId="1" applyNumberFormat="1" applyFont="1" applyFill="1" applyBorder="1" applyAlignment="1" applyProtection="1">
      <alignment horizontal="center" vertical="center"/>
      <protection locked="0"/>
    </xf>
    <xf numFmtId="177" fontId="13" fillId="7" borderId="73" xfId="1" applyNumberFormat="1" applyFont="1" applyFill="1" applyBorder="1" applyAlignment="1" applyProtection="1">
      <alignment horizontal="center" vertical="center"/>
      <protection locked="0"/>
    </xf>
    <xf numFmtId="179" fontId="13" fillId="7" borderId="96" xfId="1" applyNumberFormat="1" applyFont="1" applyFill="1" applyBorder="1" applyAlignment="1" applyProtection="1">
      <alignment horizontal="center" vertical="center"/>
      <protection locked="0"/>
    </xf>
    <xf numFmtId="179" fontId="13" fillId="7" borderId="38" xfId="1" applyNumberFormat="1" applyFont="1" applyFill="1" applyBorder="1" applyAlignment="1" applyProtection="1">
      <alignment horizontal="center" vertical="center"/>
      <protection locked="0"/>
    </xf>
    <xf numFmtId="179" fontId="13" fillId="7" borderId="100" xfId="1" applyNumberFormat="1" applyFont="1" applyFill="1" applyBorder="1" applyAlignment="1" applyProtection="1">
      <alignment horizontal="center" vertical="center"/>
      <protection locked="0"/>
    </xf>
    <xf numFmtId="0" fontId="7" fillId="0" borderId="17" xfId="0" applyFont="1" applyBorder="1" applyAlignment="1">
      <alignment horizontal="center" vertical="center"/>
    </xf>
    <xf numFmtId="0" fontId="0" fillId="7" borderId="111" xfId="0" applyFill="1" applyBorder="1" applyProtection="1">
      <alignment vertical="center"/>
      <protection locked="0"/>
    </xf>
    <xf numFmtId="0" fontId="11" fillId="7" borderId="18" xfId="0" applyFont="1" applyFill="1" applyBorder="1" applyAlignment="1" applyProtection="1">
      <alignment horizontal="center" vertical="center"/>
      <protection locked="0"/>
    </xf>
    <xf numFmtId="0" fontId="11" fillId="7" borderId="22" xfId="0" applyFont="1" applyFill="1" applyBorder="1" applyAlignment="1" applyProtection="1">
      <alignment horizontal="center" vertical="center"/>
      <protection locked="0"/>
    </xf>
    <xf numFmtId="0" fontId="35" fillId="0" borderId="0" xfId="0" applyFont="1" applyAlignment="1">
      <alignment horizontal="right" vertical="top" wrapText="1"/>
    </xf>
    <xf numFmtId="0" fontId="0" fillId="0" borderId="0" xfId="0" applyAlignment="1">
      <alignment horizontal="right" vertical="top"/>
    </xf>
    <xf numFmtId="0" fontId="5" fillId="0" borderId="92"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0" fillId="7" borderId="92" xfId="0" applyFill="1" applyBorder="1" applyAlignment="1" applyProtection="1">
      <alignment horizontal="center" vertical="center"/>
      <protection locked="0"/>
    </xf>
    <xf numFmtId="0" fontId="0" fillId="7" borderId="7" xfId="0" applyFill="1" applyBorder="1" applyAlignment="1" applyProtection="1">
      <alignment horizontal="center" vertical="center"/>
      <protection locked="0"/>
    </xf>
    <xf numFmtId="0" fontId="5" fillId="0" borderId="109" xfId="0" applyFont="1" applyBorder="1" applyAlignment="1">
      <alignment horizontal="center" vertical="center"/>
    </xf>
    <xf numFmtId="0" fontId="5" fillId="0" borderId="110" xfId="0" applyFont="1" applyBorder="1" applyAlignment="1">
      <alignment horizontal="center" vertical="center"/>
    </xf>
    <xf numFmtId="0" fontId="5" fillId="3" borderId="64" xfId="0" applyFont="1" applyFill="1" applyBorder="1" applyAlignment="1" applyProtection="1">
      <alignment horizontal="center" vertical="center"/>
      <protection locked="0"/>
    </xf>
    <xf numFmtId="0" fontId="5" fillId="3" borderId="64" xfId="0" applyFont="1" applyFill="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5" fillId="0" borderId="11" xfId="0" applyFont="1" applyBorder="1" applyAlignment="1">
      <alignment horizontal="center" vertical="center"/>
    </xf>
    <xf numFmtId="0" fontId="5" fillId="0" borderId="92"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21" fillId="7" borderId="92" xfId="0" applyFont="1" applyFill="1" applyBorder="1" applyAlignment="1" applyProtection="1">
      <alignment horizontal="center" vertical="center"/>
      <protection locked="0"/>
    </xf>
    <xf numFmtId="0" fontId="21" fillId="7" borderId="7" xfId="0" applyFont="1" applyFill="1" applyBorder="1" applyAlignment="1" applyProtection="1">
      <alignment horizontal="center" vertical="center"/>
      <protection locked="0"/>
    </xf>
    <xf numFmtId="178" fontId="20" fillId="7" borderId="92" xfId="0" applyNumberFormat="1" applyFont="1" applyFill="1" applyBorder="1" applyAlignment="1" applyProtection="1">
      <alignment horizontal="center" vertical="center"/>
      <protection locked="0"/>
    </xf>
    <xf numFmtId="178" fontId="20" fillId="7" borderId="7" xfId="0" applyNumberFormat="1" applyFont="1" applyFill="1" applyBorder="1" applyAlignment="1" applyProtection="1">
      <alignment horizontal="center" vertical="center"/>
      <protection locked="0"/>
    </xf>
    <xf numFmtId="0" fontId="5" fillId="3" borderId="92"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35" fillId="7" borderId="0" xfId="0" applyFont="1" applyFill="1" applyAlignment="1">
      <alignment horizontal="center" vertical="center"/>
    </xf>
    <xf numFmtId="0" fontId="8" fillId="2" borderId="82" xfId="1" applyFont="1" applyFill="1" applyBorder="1" applyAlignment="1">
      <alignment horizontal="center" vertical="center" textRotation="255"/>
    </xf>
    <xf numFmtId="0" fontId="8" fillId="2" borderId="83" xfId="1" applyFont="1" applyFill="1" applyBorder="1" applyAlignment="1">
      <alignment horizontal="center" vertical="center" textRotation="255"/>
    </xf>
    <xf numFmtId="0" fontId="8" fillId="2" borderId="85" xfId="1" applyFont="1" applyFill="1" applyBorder="1" applyAlignment="1">
      <alignment horizontal="center" vertical="center" textRotation="255"/>
    </xf>
    <xf numFmtId="0" fontId="8" fillId="2" borderId="10" xfId="1" applyFont="1" applyFill="1" applyBorder="1" applyAlignment="1">
      <alignment horizontal="center" vertical="center" textRotation="255" wrapText="1"/>
    </xf>
    <xf numFmtId="0" fontId="8" fillId="2" borderId="11" xfId="1" applyFont="1" applyFill="1" applyBorder="1" applyAlignment="1">
      <alignment horizontal="center" vertical="center" textRotation="255" wrapText="1"/>
    </xf>
    <xf numFmtId="0" fontId="8" fillId="2" borderId="16" xfId="1" applyFont="1" applyFill="1" applyBorder="1" applyAlignment="1">
      <alignment horizontal="center" vertical="center" textRotation="255" wrapText="1"/>
    </xf>
    <xf numFmtId="0" fontId="8" fillId="2" borderId="17" xfId="1" applyFont="1" applyFill="1" applyBorder="1" applyAlignment="1">
      <alignment horizontal="center" vertical="center" textRotation="255" wrapText="1"/>
    </xf>
    <xf numFmtId="0" fontId="8" fillId="2" borderId="26" xfId="1" applyFont="1" applyFill="1" applyBorder="1" applyAlignment="1">
      <alignment horizontal="center" vertical="center" textRotation="255" wrapText="1"/>
    </xf>
    <xf numFmtId="0" fontId="8" fillId="2" borderId="27" xfId="1" applyFont="1" applyFill="1" applyBorder="1" applyAlignment="1">
      <alignment horizontal="center" vertical="center" textRotation="255" wrapText="1"/>
    </xf>
    <xf numFmtId="0" fontId="8" fillId="2" borderId="84" xfId="1" applyFont="1" applyFill="1" applyBorder="1" applyAlignment="1">
      <alignment horizontal="center" vertical="center" textRotation="255"/>
    </xf>
    <xf numFmtId="0" fontId="8" fillId="2" borderId="78" xfId="1" applyFont="1" applyFill="1" applyBorder="1" applyAlignment="1">
      <alignment horizontal="center" vertical="center" textRotation="255" wrapText="1"/>
    </xf>
    <xf numFmtId="0" fontId="8" fillId="2" borderId="79" xfId="1" applyFont="1" applyFill="1" applyBorder="1" applyAlignment="1">
      <alignment horizontal="center" vertical="center" textRotation="255" wrapText="1"/>
    </xf>
    <xf numFmtId="0" fontId="8" fillId="2" borderId="32" xfId="1" applyFont="1" applyFill="1" applyBorder="1" applyAlignment="1">
      <alignment horizontal="center" vertical="center" textRotation="255" wrapText="1"/>
    </xf>
    <xf numFmtId="0" fontId="8" fillId="2" borderId="33" xfId="1" applyFont="1" applyFill="1" applyBorder="1" applyAlignment="1">
      <alignment horizontal="center" vertical="center" textRotation="255" wrapText="1"/>
    </xf>
    <xf numFmtId="0" fontId="8" fillId="2" borderId="80" xfId="1" applyFont="1" applyFill="1" applyBorder="1" applyAlignment="1">
      <alignment horizontal="center" vertical="center" textRotation="255" wrapText="1"/>
    </xf>
    <xf numFmtId="0" fontId="8" fillId="2" borderId="81" xfId="1" applyFont="1" applyFill="1" applyBorder="1" applyAlignment="1">
      <alignment horizontal="center" vertical="center" textRotation="255" wrapText="1"/>
    </xf>
    <xf numFmtId="0" fontId="28" fillId="0" borderId="119" xfId="0" applyFont="1" applyBorder="1" applyAlignment="1">
      <alignment horizontal="right" vertical="top" wrapText="1"/>
    </xf>
    <xf numFmtId="0" fontId="25" fillId="0" borderId="112" xfId="0" applyFont="1" applyBorder="1" applyAlignment="1">
      <alignment horizontal="left" vertical="top" wrapText="1"/>
    </xf>
    <xf numFmtId="0" fontId="27" fillId="0" borderId="112" xfId="0" applyFont="1" applyBorder="1" applyAlignment="1">
      <alignment horizontal="left" vertical="top" wrapText="1"/>
    </xf>
    <xf numFmtId="0" fontId="28" fillId="4" borderId="113" xfId="0" applyFont="1" applyFill="1" applyBorder="1" applyAlignment="1">
      <alignment horizontal="left" vertical="center" wrapText="1"/>
    </xf>
    <xf numFmtId="0" fontId="28" fillId="4" borderId="117" xfId="0" applyFont="1" applyFill="1" applyBorder="1" applyAlignment="1">
      <alignment horizontal="left" vertical="center" wrapText="1"/>
    </xf>
    <xf numFmtId="0" fontId="28" fillId="4" borderId="114"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116" xfId="0" applyFont="1" applyFill="1" applyBorder="1" applyAlignment="1">
      <alignment horizontal="center" vertical="center" wrapText="1"/>
    </xf>
    <xf numFmtId="0" fontId="0" fillId="4" borderId="114" xfId="0" applyFill="1" applyBorder="1" applyAlignment="1">
      <alignment horizontal="center" vertical="center" wrapText="1"/>
    </xf>
    <xf numFmtId="0" fontId="0" fillId="4" borderId="115" xfId="0" applyFill="1" applyBorder="1" applyAlignment="1">
      <alignment horizontal="center" vertical="center" wrapText="1"/>
    </xf>
    <xf numFmtId="0" fontId="0" fillId="4" borderId="116" xfId="0" applyFill="1" applyBorder="1" applyAlignment="1">
      <alignment horizontal="center" vertical="center" wrapText="1"/>
    </xf>
    <xf numFmtId="178" fontId="32" fillId="0" borderId="114" xfId="0" applyNumberFormat="1" applyFont="1" applyBorder="1" applyAlignment="1">
      <alignment horizontal="center" vertical="center" shrinkToFit="1"/>
    </xf>
    <xf numFmtId="178" fontId="32" fillId="0" borderId="115" xfId="0" applyNumberFormat="1" applyFont="1" applyBorder="1" applyAlignment="1">
      <alignment horizontal="center" vertical="center" shrinkToFit="1"/>
    </xf>
    <xf numFmtId="178" fontId="32" fillId="0" borderId="116" xfId="0" applyNumberFormat="1" applyFont="1" applyBorder="1" applyAlignment="1">
      <alignment horizontal="center" vertical="center" shrinkToFit="1"/>
    </xf>
    <xf numFmtId="178" fontId="32" fillId="0" borderId="114" xfId="0" applyNumberFormat="1" applyFont="1" applyBorder="1" applyAlignment="1">
      <alignment horizontal="center" vertical="top" shrinkToFit="1"/>
    </xf>
    <xf numFmtId="178" fontId="32" fillId="0" borderId="115" xfId="0" applyNumberFormat="1" applyFont="1" applyBorder="1" applyAlignment="1">
      <alignment horizontal="center" vertical="top" shrinkToFit="1"/>
    </xf>
    <xf numFmtId="178" fontId="32" fillId="0" borderId="116" xfId="0" applyNumberFormat="1" applyFont="1" applyBorder="1" applyAlignment="1">
      <alignment horizontal="center" vertical="top" shrinkToFit="1"/>
    </xf>
    <xf numFmtId="0" fontId="35" fillId="7" borderId="0" xfId="0" applyFont="1" applyFill="1" applyAlignment="1" applyProtection="1">
      <alignment horizontal="center" vertical="center"/>
      <protection locked="0"/>
    </xf>
    <xf numFmtId="0" fontId="28" fillId="9" borderId="113" xfId="0" applyFont="1" applyFill="1" applyBorder="1" applyAlignment="1">
      <alignment horizontal="left" vertical="center" wrapText="1"/>
    </xf>
    <xf numFmtId="0" fontId="28" fillId="9" borderId="117" xfId="0" applyFont="1" applyFill="1" applyBorder="1" applyAlignment="1">
      <alignment horizontal="left" vertical="center" wrapText="1"/>
    </xf>
    <xf numFmtId="0" fontId="28" fillId="9" borderId="114" xfId="0" applyFont="1" applyFill="1" applyBorder="1" applyAlignment="1">
      <alignment horizontal="center" vertical="center" wrapText="1"/>
    </xf>
    <xf numFmtId="0" fontId="28" fillId="9" borderId="115" xfId="0" applyFont="1" applyFill="1" applyBorder="1" applyAlignment="1">
      <alignment horizontal="center" vertical="center" wrapText="1"/>
    </xf>
    <xf numFmtId="0" fontId="28" fillId="9" borderId="116" xfId="0" applyFont="1" applyFill="1" applyBorder="1" applyAlignment="1">
      <alignment horizontal="center" vertical="center" wrapText="1"/>
    </xf>
    <xf numFmtId="0" fontId="11" fillId="0" borderId="101" xfId="0" applyFont="1" applyBorder="1" applyAlignment="1">
      <alignment horizontal="left" vertical="center" wrapText="1"/>
    </xf>
    <xf numFmtId="0" fontId="11" fillId="0" borderId="102" xfId="0" applyFont="1" applyBorder="1" applyAlignment="1">
      <alignment horizontal="left" vertical="center" wrapText="1"/>
    </xf>
    <xf numFmtId="0" fontId="11" fillId="0" borderId="103" xfId="0" applyFont="1" applyBorder="1" applyAlignment="1">
      <alignment horizontal="left" vertical="center" wrapText="1"/>
    </xf>
    <xf numFmtId="0" fontId="11" fillId="0" borderId="104" xfId="0" applyFont="1" applyBorder="1" applyAlignment="1">
      <alignment horizontal="left" vertical="center" wrapText="1"/>
    </xf>
    <xf numFmtId="0" fontId="11" fillId="0" borderId="0" xfId="0" applyFont="1" applyAlignment="1">
      <alignment horizontal="left" vertical="center" wrapText="1"/>
    </xf>
    <xf numFmtId="0" fontId="11" fillId="0" borderId="105" xfId="0" applyFont="1" applyBorder="1" applyAlignment="1">
      <alignment horizontal="left" vertical="center" wrapText="1"/>
    </xf>
    <xf numFmtId="0" fontId="11" fillId="0" borderId="106" xfId="0" applyFont="1" applyBorder="1" applyAlignment="1">
      <alignment horizontal="left" vertical="center" wrapText="1"/>
    </xf>
    <xf numFmtId="0" fontId="11" fillId="0" borderId="107" xfId="0" applyFont="1" applyBorder="1" applyAlignment="1">
      <alignment horizontal="left" vertical="center" wrapText="1"/>
    </xf>
    <xf numFmtId="0" fontId="11" fillId="0" borderId="108" xfId="0" applyFont="1" applyBorder="1" applyAlignment="1">
      <alignment horizontal="left" vertical="center" wrapText="1"/>
    </xf>
    <xf numFmtId="179" fontId="7" fillId="0" borderId="64" xfId="0" applyNumberFormat="1" applyFont="1" applyBorder="1" applyAlignment="1">
      <alignment horizontal="center" vertical="center" wrapText="1"/>
    </xf>
    <xf numFmtId="0" fontId="7" fillId="0" borderId="64" xfId="0" applyFont="1" applyBorder="1" applyAlignment="1">
      <alignment horizontal="center" vertical="center"/>
    </xf>
    <xf numFmtId="0" fontId="18" fillId="6" borderId="64" xfId="0" applyFont="1" applyFill="1" applyBorder="1" applyAlignment="1">
      <alignment horizontal="center" vertical="center" wrapText="1"/>
    </xf>
    <xf numFmtId="0" fontId="18" fillId="6" borderId="64" xfId="0" applyFont="1" applyFill="1" applyBorder="1" applyAlignment="1">
      <alignment horizontal="center" vertical="center"/>
    </xf>
    <xf numFmtId="0" fontId="21" fillId="6" borderId="92" xfId="0" applyFont="1" applyFill="1" applyBorder="1" applyAlignment="1">
      <alignment horizontal="center" vertical="center"/>
    </xf>
    <xf numFmtId="0" fontId="21" fillId="6" borderId="7" xfId="0" applyFont="1" applyFill="1" applyBorder="1" applyAlignment="1">
      <alignment horizontal="center" vertical="center"/>
    </xf>
    <xf numFmtId="180" fontId="20" fillId="6" borderId="92" xfId="0" applyNumberFormat="1" applyFont="1" applyFill="1" applyBorder="1" applyAlignment="1">
      <alignment horizontal="center" vertical="center"/>
    </xf>
    <xf numFmtId="180" fontId="20" fillId="6" borderId="7" xfId="0" applyNumberFormat="1" applyFont="1" applyFill="1" applyBorder="1" applyAlignment="1">
      <alignment horizontal="center" vertical="center"/>
    </xf>
    <xf numFmtId="0" fontId="0" fillId="8" borderId="64" xfId="0" applyFill="1" applyBorder="1" applyAlignment="1">
      <alignment horizontal="center" vertical="center"/>
    </xf>
    <xf numFmtId="0" fontId="16" fillId="0" borderId="93" xfId="0" applyFont="1" applyBorder="1" applyAlignment="1">
      <alignment horizontal="right" vertical="center"/>
    </xf>
    <xf numFmtId="0" fontId="14" fillId="4" borderId="109" xfId="0" applyFont="1" applyFill="1" applyBorder="1" applyAlignment="1">
      <alignment horizontal="center" vertical="center" wrapText="1"/>
    </xf>
    <xf numFmtId="0" fontId="14" fillId="4" borderId="110" xfId="0" applyFont="1" applyFill="1" applyBorder="1" applyAlignment="1">
      <alignment horizontal="center" vertical="center" wrapText="1"/>
    </xf>
    <xf numFmtId="177" fontId="13" fillId="6" borderId="92" xfId="1" applyNumberFormat="1" applyFont="1" applyFill="1" applyBorder="1" applyAlignment="1">
      <alignment horizontal="center" vertical="center"/>
    </xf>
    <xf numFmtId="177" fontId="13" fillId="6" borderId="6" xfId="1" applyNumberFormat="1" applyFont="1" applyFill="1" applyBorder="1" applyAlignment="1">
      <alignment horizontal="center" vertical="center"/>
    </xf>
    <xf numFmtId="177" fontId="13" fillId="6" borderId="7" xfId="1" applyNumberFormat="1" applyFont="1" applyFill="1" applyBorder="1" applyAlignment="1">
      <alignment horizontal="center" vertical="center"/>
    </xf>
    <xf numFmtId="177" fontId="15" fillId="10" borderId="109" xfId="0" applyNumberFormat="1" applyFont="1" applyFill="1" applyBorder="1" applyAlignment="1">
      <alignment horizontal="center" vertical="center"/>
    </xf>
    <xf numFmtId="177" fontId="15" fillId="10" borderId="121" xfId="0" applyNumberFormat="1" applyFont="1" applyFill="1" applyBorder="1" applyAlignment="1">
      <alignment horizontal="center" vertical="center"/>
    </xf>
    <xf numFmtId="177" fontId="15" fillId="10" borderId="110" xfId="0" applyNumberFormat="1" applyFont="1" applyFill="1" applyBorder="1" applyAlignment="1">
      <alignment horizontal="center" vertical="center"/>
    </xf>
    <xf numFmtId="0" fontId="18" fillId="7" borderId="64" xfId="0" applyFont="1" applyFill="1" applyBorder="1" applyAlignment="1" applyProtection="1">
      <alignment horizontal="center" vertical="center"/>
      <protection locked="0"/>
    </xf>
    <xf numFmtId="0" fontId="0" fillId="8" borderId="64" xfId="0" applyFill="1" applyBorder="1" applyAlignment="1">
      <alignment horizontal="center" vertical="center" shrinkToFit="1"/>
    </xf>
  </cellXfs>
  <cellStyles count="3">
    <cellStyle name="桁区切り" xfId="2" builtinId="6"/>
    <cellStyle name="標準" xfId="0" builtinId="0"/>
    <cellStyle name="標準_【張付】流出係数" xfId="1" xr:uid="{A3B938B9-8C47-4887-81FF-9CFADE42E134}"/>
  </cellStyles>
  <dxfs count="6">
    <dxf>
      <font>
        <color theme="0" tint="-0.499984740745262"/>
      </font>
      <fill>
        <patternFill>
          <bgColor theme="0" tint="-0.499984740745262"/>
        </patternFill>
      </fill>
    </dxf>
    <dxf>
      <font>
        <color theme="0" tint="-0.499984740745262"/>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1463385</xdr:colOff>
      <xdr:row>22</xdr:row>
      <xdr:rowOff>107621</xdr:rowOff>
    </xdr:from>
    <xdr:to>
      <xdr:col>10</xdr:col>
      <xdr:colOff>3020786</xdr:colOff>
      <xdr:row>24</xdr:row>
      <xdr:rowOff>258535</xdr:rowOff>
    </xdr:to>
    <xdr:sp macro="" textlink="">
      <xdr:nvSpPr>
        <xdr:cNvPr id="2" name="矢印: 下 1">
          <a:extLst>
            <a:ext uri="{FF2B5EF4-FFF2-40B4-BE49-F238E27FC236}">
              <a16:creationId xmlns:a16="http://schemas.microsoft.com/office/drawing/2014/main" id="{0A107A53-392D-4CBD-BDCC-E1B49B00CC6C}"/>
            </a:ext>
          </a:extLst>
        </xdr:cNvPr>
        <xdr:cNvSpPr/>
      </xdr:nvSpPr>
      <xdr:spPr>
        <a:xfrm>
          <a:off x="14975278" y="8312728"/>
          <a:ext cx="1557401" cy="926521"/>
        </a:xfrm>
        <a:prstGeom prst="downArrow">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8A07D-AA91-474D-AFDD-16D399919F80}">
  <sheetPr>
    <pageSetUpPr fitToPage="1"/>
  </sheetPr>
  <dimension ref="B1:W45"/>
  <sheetViews>
    <sheetView tabSelected="1" topLeftCell="A2" zoomScale="70" zoomScaleNormal="70" workbookViewId="0">
      <selection activeCell="F26" sqref="F26"/>
    </sheetView>
  </sheetViews>
  <sheetFormatPr defaultRowHeight="18.75" x14ac:dyDescent="0.4"/>
  <cols>
    <col min="5" max="5" width="53.375" customWidth="1"/>
    <col min="6" max="6" width="24.875" customWidth="1"/>
    <col min="10" max="10" width="24.125" bestFit="1" customWidth="1"/>
    <col min="11" max="11" width="17.25" bestFit="1" customWidth="1"/>
  </cols>
  <sheetData>
    <row r="1" spans="2:23" ht="44.25" customHeight="1" x14ac:dyDescent="0.4">
      <c r="B1" s="67" t="s">
        <v>176</v>
      </c>
      <c r="C1" s="67"/>
      <c r="D1" s="67"/>
      <c r="E1" s="67"/>
      <c r="F1" s="67"/>
      <c r="G1" s="67"/>
      <c r="H1" s="67"/>
      <c r="I1" s="67"/>
      <c r="J1" s="67" t="s">
        <v>108</v>
      </c>
      <c r="K1" s="67"/>
      <c r="L1" s="67"/>
      <c r="M1" s="67"/>
    </row>
    <row r="2" spans="2:23" ht="23.25" customHeight="1" x14ac:dyDescent="0.4">
      <c r="B2" s="68" t="s">
        <v>162</v>
      </c>
      <c r="C2" s="69"/>
      <c r="D2" s="69"/>
      <c r="E2" s="69"/>
      <c r="F2" s="69"/>
      <c r="G2" s="69"/>
      <c r="H2" s="69"/>
      <c r="I2" s="69"/>
      <c r="J2" s="69"/>
      <c r="K2" s="69"/>
      <c r="L2" s="69"/>
      <c r="M2" s="70"/>
    </row>
    <row r="3" spans="2:23" ht="23.25" customHeight="1" x14ac:dyDescent="0.4">
      <c r="B3" s="71" t="s">
        <v>177</v>
      </c>
      <c r="C3" s="2"/>
      <c r="D3" s="2"/>
      <c r="E3" s="2"/>
      <c r="F3" s="2"/>
      <c r="G3" s="2"/>
      <c r="H3" s="2"/>
      <c r="I3" s="2"/>
      <c r="J3" s="2"/>
      <c r="K3" s="2"/>
      <c r="L3" s="2"/>
      <c r="M3" s="182"/>
    </row>
    <row r="4" spans="2:23" ht="24" x14ac:dyDescent="0.4">
      <c r="B4" s="72" t="s">
        <v>163</v>
      </c>
      <c r="C4" s="73"/>
      <c r="D4" s="73"/>
      <c r="E4" s="73"/>
      <c r="F4" s="73"/>
      <c r="G4" s="73"/>
      <c r="H4" s="73"/>
      <c r="I4" s="73"/>
      <c r="J4" s="73"/>
      <c r="K4" s="73"/>
      <c r="L4" s="73"/>
      <c r="M4" s="74"/>
    </row>
    <row r="6" spans="2:23" ht="24" customHeight="1" x14ac:dyDescent="0.4">
      <c r="B6" s="207" t="s">
        <v>69</v>
      </c>
      <c r="C6" s="208"/>
      <c r="D6" s="208"/>
      <c r="E6" s="208"/>
      <c r="F6" s="209"/>
    </row>
    <row r="7" spans="2:23" ht="24" customHeight="1" x14ac:dyDescent="0.4">
      <c r="B7" s="197" t="s">
        <v>178</v>
      </c>
      <c r="C7" s="198"/>
      <c r="D7" s="199"/>
      <c r="E7" s="203" t="s">
        <v>151</v>
      </c>
      <c r="F7" s="204"/>
    </row>
    <row r="8" spans="2:23" ht="24" customHeight="1" x14ac:dyDescent="0.4">
      <c r="B8" s="200" t="s">
        <v>152</v>
      </c>
      <c r="C8" s="201"/>
      <c r="D8" s="202"/>
      <c r="E8" s="205">
        <v>1.8</v>
      </c>
      <c r="F8" s="206"/>
    </row>
    <row r="9" spans="2:23" ht="24" customHeight="1" x14ac:dyDescent="0.4">
      <c r="B9" s="1"/>
      <c r="W9" s="102"/>
    </row>
    <row r="10" spans="2:23" ht="24" customHeight="1" x14ac:dyDescent="0.4">
      <c r="B10" s="196" t="s">
        <v>58</v>
      </c>
      <c r="C10" s="196"/>
      <c r="D10" s="196"/>
      <c r="E10" s="196"/>
      <c r="F10" s="101" t="s">
        <v>71</v>
      </c>
      <c r="G10" s="195" t="s">
        <v>59</v>
      </c>
      <c r="H10" s="195"/>
      <c r="I10" s="1"/>
    </row>
    <row r="11" spans="2:23" ht="24" x14ac:dyDescent="0.4">
      <c r="B11" s="103" t="s">
        <v>98</v>
      </c>
      <c r="C11" s="104"/>
      <c r="D11" s="104"/>
      <c r="E11" s="104"/>
      <c r="F11" s="193" t="s">
        <v>75</v>
      </c>
      <c r="G11" s="191" t="s">
        <v>57</v>
      </c>
      <c r="H11" s="192"/>
    </row>
    <row r="12" spans="2:23" ht="24" x14ac:dyDescent="0.4">
      <c r="B12" s="103" t="s">
        <v>79</v>
      </c>
      <c r="C12" s="104"/>
      <c r="D12" s="104"/>
      <c r="E12" s="104"/>
      <c r="F12" s="194"/>
      <c r="G12" s="191" t="s">
        <v>115</v>
      </c>
      <c r="H12" s="192"/>
    </row>
    <row r="13" spans="2:23" ht="24" x14ac:dyDescent="0.4">
      <c r="B13" s="188" t="s">
        <v>78</v>
      </c>
      <c r="C13" s="189"/>
      <c r="D13" s="189"/>
      <c r="E13" s="190"/>
      <c r="F13" s="105" t="s">
        <v>82</v>
      </c>
      <c r="G13" s="191" t="s">
        <v>115</v>
      </c>
      <c r="H13" s="192"/>
    </row>
    <row r="14" spans="2:23" ht="24" x14ac:dyDescent="0.4">
      <c r="B14" s="188" t="s">
        <v>153</v>
      </c>
      <c r="C14" s="189"/>
      <c r="D14" s="189"/>
      <c r="E14" s="190"/>
      <c r="F14" s="105" t="s">
        <v>82</v>
      </c>
      <c r="G14" s="191" t="s">
        <v>115</v>
      </c>
      <c r="H14" s="192"/>
    </row>
    <row r="15" spans="2:23" ht="24" x14ac:dyDescent="0.4">
      <c r="B15" s="103" t="s">
        <v>80</v>
      </c>
      <c r="C15" s="104"/>
      <c r="D15" s="104"/>
      <c r="E15" s="104"/>
      <c r="F15" s="105" t="s">
        <v>76</v>
      </c>
      <c r="G15" s="191" t="s">
        <v>57</v>
      </c>
      <c r="H15" s="192"/>
    </row>
    <row r="16" spans="2:23" ht="24" x14ac:dyDescent="0.4">
      <c r="B16" s="103" t="s">
        <v>81</v>
      </c>
      <c r="C16" s="104"/>
      <c r="D16" s="104"/>
      <c r="E16" s="104"/>
      <c r="F16" s="105" t="s">
        <v>76</v>
      </c>
      <c r="G16" s="191" t="s">
        <v>114</v>
      </c>
      <c r="H16" s="192"/>
    </row>
    <row r="17" spans="2:13" ht="24" x14ac:dyDescent="0.4">
      <c r="B17" s="103" t="s">
        <v>109</v>
      </c>
      <c r="C17" s="104"/>
      <c r="D17" s="104"/>
      <c r="E17" s="104"/>
      <c r="F17" s="105" t="s">
        <v>96</v>
      </c>
      <c r="G17" s="191" t="s">
        <v>114</v>
      </c>
      <c r="H17" s="192"/>
    </row>
    <row r="18" spans="2:13" ht="24" x14ac:dyDescent="0.4">
      <c r="B18" s="103" t="s">
        <v>110</v>
      </c>
      <c r="C18" s="104"/>
      <c r="D18" s="104"/>
      <c r="E18" s="104"/>
      <c r="F18" s="105" t="s">
        <v>111</v>
      </c>
      <c r="G18" s="191" t="s">
        <v>114</v>
      </c>
      <c r="H18" s="192"/>
    </row>
    <row r="19" spans="2:13" ht="24" x14ac:dyDescent="0.4">
      <c r="B19" s="103" t="s">
        <v>112</v>
      </c>
      <c r="C19" s="104"/>
      <c r="D19" s="104"/>
      <c r="E19" s="104"/>
      <c r="F19" s="105" t="s">
        <v>113</v>
      </c>
      <c r="G19" s="191" t="s">
        <v>114</v>
      </c>
      <c r="H19" s="192"/>
    </row>
    <row r="20" spans="2:13" ht="24" x14ac:dyDescent="0.4">
      <c r="B20" s="103" t="s">
        <v>99</v>
      </c>
      <c r="C20" s="104"/>
      <c r="D20" s="104"/>
      <c r="E20" s="104"/>
      <c r="F20" s="105" t="s">
        <v>77</v>
      </c>
      <c r="G20" s="191" t="s">
        <v>115</v>
      </c>
      <c r="H20" s="192"/>
    </row>
    <row r="22" spans="2:13" ht="24.75" thickBot="1" x14ac:dyDescent="0.45">
      <c r="B22" s="1" t="s">
        <v>51</v>
      </c>
      <c r="J22" s="1" t="s">
        <v>175</v>
      </c>
    </row>
    <row r="23" spans="2:13" ht="43.5" thickTop="1" x14ac:dyDescent="0.4">
      <c r="B23" s="106" t="s">
        <v>0</v>
      </c>
      <c r="C23" s="107"/>
      <c r="D23" s="108"/>
      <c r="E23" s="109" t="s">
        <v>1</v>
      </c>
      <c r="F23" s="110" t="s">
        <v>2</v>
      </c>
      <c r="G23" s="111" t="s">
        <v>52</v>
      </c>
      <c r="H23" s="112" t="s">
        <v>53</v>
      </c>
      <c r="J23" s="121" t="s">
        <v>1</v>
      </c>
      <c r="K23" s="122" t="s">
        <v>2</v>
      </c>
      <c r="L23" s="123" t="s">
        <v>52</v>
      </c>
      <c r="M23" s="124" t="s">
        <v>53</v>
      </c>
    </row>
    <row r="24" spans="2:13" x14ac:dyDescent="0.4">
      <c r="B24" s="75" t="s">
        <v>3</v>
      </c>
      <c r="C24" s="76"/>
      <c r="D24" s="76"/>
      <c r="E24" s="77"/>
      <c r="F24" s="78" t="s">
        <v>4</v>
      </c>
      <c r="G24" s="113">
        <f>SUM(G25:G42)</f>
        <v>1.8</v>
      </c>
      <c r="H24" s="114">
        <f>SUM(H25:H42)</f>
        <v>1.7999999999999998</v>
      </c>
      <c r="J24" s="93" t="s">
        <v>3</v>
      </c>
      <c r="K24" s="94" t="s">
        <v>4</v>
      </c>
      <c r="L24" s="125">
        <f>SUM(L25:L35)</f>
        <v>1.8</v>
      </c>
      <c r="M24" s="126">
        <f>SUM(M25:M35)</f>
        <v>1.7999999999999998</v>
      </c>
    </row>
    <row r="25" spans="2:13" ht="18.75" customHeight="1" x14ac:dyDescent="0.4">
      <c r="B25" s="211" t="s">
        <v>5</v>
      </c>
      <c r="C25" s="214" t="s">
        <v>6</v>
      </c>
      <c r="D25" s="215"/>
      <c r="E25" s="79" t="s">
        <v>7</v>
      </c>
      <c r="F25" s="80">
        <v>0.9</v>
      </c>
      <c r="G25" s="55">
        <f>長野B!B17</f>
        <v>0</v>
      </c>
      <c r="H25" s="56">
        <f>長野B!B34</f>
        <v>0.6</v>
      </c>
      <c r="J25" s="95" t="s">
        <v>25</v>
      </c>
      <c r="K25" s="96">
        <v>0.9</v>
      </c>
      <c r="L25" s="171">
        <f>G25</f>
        <v>0</v>
      </c>
      <c r="M25" s="172">
        <f>H25</f>
        <v>0.6</v>
      </c>
    </row>
    <row r="26" spans="2:13" x14ac:dyDescent="0.4">
      <c r="B26" s="212"/>
      <c r="C26" s="216"/>
      <c r="D26" s="217"/>
      <c r="E26" s="81" t="s">
        <v>8</v>
      </c>
      <c r="F26" s="82">
        <v>1</v>
      </c>
      <c r="G26" s="57">
        <f>長野B!C17</f>
        <v>0</v>
      </c>
      <c r="H26" s="58">
        <f>長野B!C34</f>
        <v>0</v>
      </c>
      <c r="J26" s="97" t="s">
        <v>26</v>
      </c>
      <c r="K26" s="98">
        <v>0.85</v>
      </c>
      <c r="L26" s="40">
        <f>G29</f>
        <v>0.2</v>
      </c>
      <c r="M26" s="41">
        <f>H29</f>
        <v>0.6</v>
      </c>
    </row>
    <row r="27" spans="2:13" ht="27" customHeight="1" x14ac:dyDescent="0.4">
      <c r="B27" s="212"/>
      <c r="C27" s="216"/>
      <c r="D27" s="217"/>
      <c r="E27" s="81" t="s">
        <v>9</v>
      </c>
      <c r="F27" s="82">
        <v>1</v>
      </c>
      <c r="G27" s="57">
        <f>長野B!D19</f>
        <v>0</v>
      </c>
      <c r="H27" s="58">
        <f>長野B!D34</f>
        <v>0</v>
      </c>
      <c r="J27" s="97" t="s">
        <v>27</v>
      </c>
      <c r="K27" s="98">
        <v>0.8</v>
      </c>
      <c r="L27" s="40">
        <f>G35</f>
        <v>0</v>
      </c>
      <c r="M27" s="41">
        <f>H35</f>
        <v>0</v>
      </c>
    </row>
    <row r="28" spans="2:13" x14ac:dyDescent="0.4">
      <c r="B28" s="212"/>
      <c r="C28" s="216"/>
      <c r="D28" s="217"/>
      <c r="E28" s="81" t="s">
        <v>10</v>
      </c>
      <c r="F28" s="82">
        <v>1</v>
      </c>
      <c r="G28" s="57">
        <f>長野B!E19</f>
        <v>0</v>
      </c>
      <c r="H28" s="58">
        <f>長野B!E34</f>
        <v>0</v>
      </c>
      <c r="J28" s="97" t="s">
        <v>28</v>
      </c>
      <c r="K28" s="98">
        <v>1</v>
      </c>
      <c r="L28" s="40">
        <f>G28</f>
        <v>0</v>
      </c>
      <c r="M28" s="41">
        <f>H28</f>
        <v>0</v>
      </c>
    </row>
    <row r="29" spans="2:13" x14ac:dyDescent="0.4">
      <c r="B29" s="212"/>
      <c r="C29" s="216"/>
      <c r="D29" s="217"/>
      <c r="E29" s="81" t="s">
        <v>11</v>
      </c>
      <c r="F29" s="82">
        <v>0.9</v>
      </c>
      <c r="G29" s="57">
        <f>長野B!F17</f>
        <v>0.2</v>
      </c>
      <c r="H29" s="58">
        <f>長野B!F34</f>
        <v>0.6</v>
      </c>
      <c r="J29" s="97" t="s">
        <v>29</v>
      </c>
      <c r="K29" s="98">
        <v>0.2</v>
      </c>
      <c r="L29" s="40"/>
      <c r="M29" s="41">
        <v>0.6</v>
      </c>
    </row>
    <row r="30" spans="2:13" ht="40.5" customHeight="1" x14ac:dyDescent="0.4">
      <c r="B30" s="212"/>
      <c r="C30" s="216"/>
      <c r="D30" s="217"/>
      <c r="E30" s="81" t="s">
        <v>12</v>
      </c>
      <c r="F30" s="83"/>
      <c r="G30" s="57">
        <f>長野B!G17</f>
        <v>0</v>
      </c>
      <c r="H30" s="58">
        <f>長野B!G34</f>
        <v>0</v>
      </c>
      <c r="J30" s="97" t="s">
        <v>30</v>
      </c>
      <c r="K30" s="98">
        <v>0.2</v>
      </c>
      <c r="L30" s="40">
        <f>G41</f>
        <v>0</v>
      </c>
      <c r="M30" s="41">
        <f>H41</f>
        <v>0</v>
      </c>
    </row>
    <row r="31" spans="2:13" ht="27" customHeight="1" x14ac:dyDescent="0.4">
      <c r="B31" s="212"/>
      <c r="C31" s="216"/>
      <c r="D31" s="217"/>
      <c r="E31" s="81" t="s">
        <v>13</v>
      </c>
      <c r="F31" s="82">
        <v>0.9</v>
      </c>
      <c r="G31" s="57">
        <f>長野B!H17</f>
        <v>0</v>
      </c>
      <c r="H31" s="58">
        <f>長野B!H34</f>
        <v>0</v>
      </c>
      <c r="J31" s="97" t="s">
        <v>31</v>
      </c>
      <c r="K31" s="98">
        <v>0.3</v>
      </c>
      <c r="L31" s="40"/>
      <c r="M31" s="41"/>
    </row>
    <row r="32" spans="2:13" ht="27" customHeight="1" x14ac:dyDescent="0.4">
      <c r="B32" s="212"/>
      <c r="C32" s="216"/>
      <c r="D32" s="217"/>
      <c r="E32" s="81" t="s">
        <v>14</v>
      </c>
      <c r="F32" s="83"/>
      <c r="G32" s="57">
        <f>長野B!I17</f>
        <v>0</v>
      </c>
      <c r="H32" s="58">
        <f>長野B!I34</f>
        <v>0</v>
      </c>
      <c r="J32" s="97" t="s">
        <v>32</v>
      </c>
      <c r="K32" s="98">
        <v>0.5</v>
      </c>
      <c r="L32" s="40"/>
      <c r="M32" s="41"/>
    </row>
    <row r="33" spans="2:13" ht="40.5" customHeight="1" x14ac:dyDescent="0.4">
      <c r="B33" s="212"/>
      <c r="C33" s="216"/>
      <c r="D33" s="217"/>
      <c r="E33" s="84" t="s">
        <v>15</v>
      </c>
      <c r="F33" s="85">
        <v>0.9</v>
      </c>
      <c r="G33" s="59">
        <f>長野B!J17</f>
        <v>0</v>
      </c>
      <c r="H33" s="60">
        <f>長野B!J34</f>
        <v>0</v>
      </c>
      <c r="J33" s="97" t="s">
        <v>33</v>
      </c>
      <c r="K33" s="98">
        <v>0.5</v>
      </c>
      <c r="L33" s="40"/>
      <c r="M33" s="41"/>
    </row>
    <row r="34" spans="2:13" x14ac:dyDescent="0.4">
      <c r="B34" s="213"/>
      <c r="C34" s="218"/>
      <c r="D34" s="219"/>
      <c r="E34" s="86" t="s">
        <v>16</v>
      </c>
      <c r="F34" s="87"/>
      <c r="G34" s="61">
        <f>長野B!K17</f>
        <v>0</v>
      </c>
      <c r="H34" s="62">
        <f>長野B!K34</f>
        <v>0</v>
      </c>
      <c r="J34" s="97" t="s">
        <v>34</v>
      </c>
      <c r="K34" s="98">
        <v>0.75</v>
      </c>
      <c r="L34" s="40"/>
      <c r="M34" s="41"/>
    </row>
    <row r="35" spans="2:13" ht="19.5" customHeight="1" thickBot="1" x14ac:dyDescent="0.45">
      <c r="B35" s="211" t="s">
        <v>17</v>
      </c>
      <c r="C35" s="214" t="s">
        <v>18</v>
      </c>
      <c r="D35" s="215"/>
      <c r="E35" s="79" t="s">
        <v>19</v>
      </c>
      <c r="F35" s="80">
        <v>0.95</v>
      </c>
      <c r="G35" s="55">
        <f>長野B!L17</f>
        <v>0</v>
      </c>
      <c r="H35" s="56">
        <f>長野B!L34</f>
        <v>0</v>
      </c>
      <c r="J35" s="99" t="s">
        <v>35</v>
      </c>
      <c r="K35" s="100">
        <v>0.2</v>
      </c>
      <c r="L35" s="42">
        <v>1.6</v>
      </c>
      <c r="M35" s="43"/>
    </row>
    <row r="36" spans="2:13" ht="20.25" thickTop="1" thickBot="1" x14ac:dyDescent="0.45">
      <c r="B36" s="212"/>
      <c r="C36" s="223"/>
      <c r="D36" s="224"/>
      <c r="E36" s="88" t="s">
        <v>20</v>
      </c>
      <c r="F36" s="89">
        <v>1</v>
      </c>
      <c r="G36" s="63">
        <f>長野B!M17</f>
        <v>0</v>
      </c>
      <c r="H36" s="64">
        <f>長野B!M34</f>
        <v>0</v>
      </c>
      <c r="J36" s="3"/>
      <c r="K36" s="118" t="s">
        <v>36</v>
      </c>
      <c r="L36" s="119">
        <f>($K$25*L25+$K$26*L26+$K$27*L27+$K$28*L28+$K$29*L29+$K$30*L30+$K$31*L31+$K$32*L32+$K$33*L33+$K$34*L34+$K$35*L35)/L24</f>
        <v>0.27222222222222225</v>
      </c>
      <c r="M36" s="120">
        <f>($K$25*M25+$K$26*M26+$K$27*M27+$K$28*M28+$K$29*M29+$K$30*M30+$K$31*M31+$K$32*M32+$K$33*M33+$K$34*M34+$K$35*M35)/M24</f>
        <v>0.65</v>
      </c>
    </row>
    <row r="37" spans="2:13" ht="36.75" customHeight="1" thickTop="1" x14ac:dyDescent="0.4">
      <c r="B37" s="212"/>
      <c r="C37" s="221" t="s">
        <v>21</v>
      </c>
      <c r="D37" s="222"/>
      <c r="E37" s="81" t="s">
        <v>55</v>
      </c>
      <c r="F37" s="82">
        <v>0.5</v>
      </c>
      <c r="G37" s="57">
        <f>長野B!N17</f>
        <v>0</v>
      </c>
      <c r="H37" s="58">
        <f>長野B!N34</f>
        <v>0</v>
      </c>
      <c r="J37" s="186" t="s">
        <v>150</v>
      </c>
      <c r="K37" s="187"/>
      <c r="L37" s="187"/>
      <c r="M37" s="187"/>
    </row>
    <row r="38" spans="2:13" ht="33" customHeight="1" x14ac:dyDescent="0.4">
      <c r="B38" s="212"/>
      <c r="C38" s="216"/>
      <c r="D38" s="217"/>
      <c r="E38" s="81" t="s">
        <v>37</v>
      </c>
      <c r="F38" s="82">
        <v>0.8</v>
      </c>
      <c r="G38" s="57">
        <f>長野B!O17</f>
        <v>0</v>
      </c>
      <c r="H38" s="58">
        <f>長野B!O34</f>
        <v>0</v>
      </c>
    </row>
    <row r="39" spans="2:13" ht="28.5" x14ac:dyDescent="0.4">
      <c r="B39" s="212"/>
      <c r="C39" s="223"/>
      <c r="D39" s="224"/>
      <c r="E39" s="81" t="s">
        <v>72</v>
      </c>
      <c r="F39" s="82">
        <v>0.5</v>
      </c>
      <c r="G39" s="57">
        <f>長野B!P17</f>
        <v>0</v>
      </c>
      <c r="H39" s="58">
        <f>長野B!P34</f>
        <v>0.6</v>
      </c>
    </row>
    <row r="40" spans="2:13" ht="18.75" customHeight="1" x14ac:dyDescent="0.4">
      <c r="B40" s="212"/>
      <c r="C40" s="221" t="s">
        <v>22</v>
      </c>
      <c r="D40" s="222"/>
      <c r="E40" s="90" t="s">
        <v>23</v>
      </c>
      <c r="F40" s="82">
        <v>0.3</v>
      </c>
      <c r="G40" s="57">
        <f>長野B!Q17</f>
        <v>0</v>
      </c>
      <c r="H40" s="58">
        <f>長野B!Q34</f>
        <v>0</v>
      </c>
    </row>
    <row r="41" spans="2:13" x14ac:dyDescent="0.4">
      <c r="B41" s="212"/>
      <c r="C41" s="216"/>
      <c r="D41" s="217"/>
      <c r="E41" s="90" t="s">
        <v>24</v>
      </c>
      <c r="F41" s="82">
        <v>0.4</v>
      </c>
      <c r="G41" s="57">
        <f>長野B!R17</f>
        <v>0</v>
      </c>
      <c r="H41" s="58">
        <f>長野B!R34</f>
        <v>0</v>
      </c>
    </row>
    <row r="42" spans="2:13" ht="29.25" thickBot="1" x14ac:dyDescent="0.45">
      <c r="B42" s="220"/>
      <c r="C42" s="225"/>
      <c r="D42" s="226"/>
      <c r="E42" s="91" t="s">
        <v>73</v>
      </c>
      <c r="F42" s="92">
        <v>0.2</v>
      </c>
      <c r="G42" s="65">
        <f>長野B!S17</f>
        <v>1.6</v>
      </c>
      <c r="H42" s="66">
        <f>長野B!S34</f>
        <v>0</v>
      </c>
    </row>
    <row r="43" spans="2:13" ht="20.25" thickBot="1" x14ac:dyDescent="0.45">
      <c r="B43" s="4"/>
      <c r="C43" s="4"/>
      <c r="D43" s="4"/>
      <c r="E43" s="4"/>
      <c r="F43" s="115" t="s">
        <v>36</v>
      </c>
      <c r="G43" s="116">
        <f>($F$25*G25+$F$26*G26+$F$27*G27+$F$28*G28+$F$29*G29+$F$30*G30+$F$31*G31+$F$32*G32+$F$33*G33+$F$34*G34+$F$35*G35+$F$36*G36+$F$37*G37+$F$38*G38+$F$39*G39+$F$40*G40+$F$41*G41+$F$42*G42)/G24</f>
        <v>0.27777777777777785</v>
      </c>
      <c r="H43" s="117">
        <f>($F$25*H25+$F$26*H26+$F$27*H27+$F$28*H28+$F$29*H29+$F$30*H30+$F$31*H31+$F$32*H32+$F$33*H33+$F$34*H34+$F$35*H35+$F$36*H36+$F$37*H37+$F$38*H38+$F$39*H39+$F$40*H40+$F$41*H41+$F$42*H42)/H24</f>
        <v>0.76666666666666683</v>
      </c>
    </row>
    <row r="44" spans="2:13" x14ac:dyDescent="0.4">
      <c r="B44" s="210" t="s">
        <v>179</v>
      </c>
      <c r="C44" s="210"/>
      <c r="D44" s="210"/>
    </row>
    <row r="45" spans="2:13" x14ac:dyDescent="0.4">
      <c r="J45" s="102"/>
    </row>
  </sheetData>
  <sheetProtection algorithmName="SHA-512" hashValue="XvFFSetyGbqUqMnAcwgotWb8fwinkEfZLA+XWRBA2yhuWEOQFndaiUNlvOeezZB8ekLKhTdrHXvUEywaGlt+Ag==" saltValue="bQrnZgAvEpUPdhc6hcc9PA==" spinCount="100000" sheet="1" formatCells="0" formatColumns="0" formatRows="0" insertColumns="0" insertRows="0" insertHyperlinks="0" deleteColumns="0" deleteRows="0" sort="0" autoFilter="0" pivotTables="0"/>
  <mergeCells count="28">
    <mergeCell ref="B44:D44"/>
    <mergeCell ref="B25:B34"/>
    <mergeCell ref="C25:D34"/>
    <mergeCell ref="B35:B42"/>
    <mergeCell ref="C37:D39"/>
    <mergeCell ref="C40:D42"/>
    <mergeCell ref="C35:D36"/>
    <mergeCell ref="B7:D7"/>
    <mergeCell ref="B8:D8"/>
    <mergeCell ref="E7:F7"/>
    <mergeCell ref="E8:F8"/>
    <mergeCell ref="B6:F6"/>
    <mergeCell ref="J37:M37"/>
    <mergeCell ref="B14:E14"/>
    <mergeCell ref="G14:H14"/>
    <mergeCell ref="F11:F12"/>
    <mergeCell ref="G10:H10"/>
    <mergeCell ref="G11:H11"/>
    <mergeCell ref="G20:H20"/>
    <mergeCell ref="G13:H13"/>
    <mergeCell ref="G15:H15"/>
    <mergeCell ref="G16:H16"/>
    <mergeCell ref="G12:H12"/>
    <mergeCell ref="G17:H17"/>
    <mergeCell ref="G18:H18"/>
    <mergeCell ref="G19:H19"/>
    <mergeCell ref="B10:E10"/>
    <mergeCell ref="B13:E13"/>
  </mergeCells>
  <phoneticPr fontId="2"/>
  <dataValidations count="2">
    <dataValidation type="decimal" operator="lessThanOrEqual" allowBlank="1" showInputMessage="1" showErrorMessage="1" errorTitle="入力値エラー" error="流出係数は１以下で入力してください。" sqref="F30 F32 F34" xr:uid="{31357DC8-F372-4A7B-AE5C-84AA20184F42}">
      <formula1>1</formula1>
    </dataValidation>
    <dataValidation type="list" allowBlank="1" showInputMessage="1" showErrorMessage="1" sqref="G11:H20" xr:uid="{4315547C-6804-41D9-A527-FACF7ABB7724}">
      <formula1>"〇,×"</formula1>
    </dataValidation>
  </dataValidations>
  <pageMargins left="0.7" right="0.7" top="0.75" bottom="0.75" header="0.3" footer="0.3"/>
  <pageSetup paperSize="9" scale="4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38C7D-2B8E-4CF2-A474-431BDAE60A9E}">
  <sheetPr>
    <pageSetUpPr fitToPage="1"/>
  </sheetPr>
  <dimension ref="A1:T38"/>
  <sheetViews>
    <sheetView zoomScale="70" zoomScaleNormal="70" workbookViewId="0">
      <selection activeCell="G6" sqref="G6:G16"/>
    </sheetView>
  </sheetViews>
  <sheetFormatPr defaultRowHeight="18.75" x14ac:dyDescent="0.4"/>
  <cols>
    <col min="6" max="6" width="8.5" customWidth="1"/>
  </cols>
  <sheetData>
    <row r="1" spans="1:20" ht="44.25" customHeight="1" x14ac:dyDescent="0.4">
      <c r="A1" s="26" t="s">
        <v>158</v>
      </c>
      <c r="C1" s="26"/>
      <c r="D1" s="26"/>
      <c r="E1" s="26"/>
      <c r="F1" s="26"/>
      <c r="G1" s="26"/>
      <c r="H1" s="26"/>
      <c r="I1" s="26"/>
      <c r="K1" s="26"/>
      <c r="L1" s="26"/>
      <c r="M1" s="26" t="s">
        <v>108</v>
      </c>
    </row>
    <row r="2" spans="1:20" ht="28.5" customHeight="1" x14ac:dyDescent="0.4">
      <c r="A2" s="26"/>
      <c r="C2" s="26"/>
      <c r="D2" s="26"/>
      <c r="E2" s="26"/>
      <c r="F2" s="26"/>
      <c r="G2" s="26"/>
      <c r="H2" s="26"/>
      <c r="I2" s="26"/>
      <c r="K2" s="26"/>
      <c r="L2" s="26"/>
      <c r="M2" s="26"/>
    </row>
    <row r="3" spans="1:20" x14ac:dyDescent="0.4">
      <c r="A3" s="228" t="s">
        <v>148</v>
      </c>
      <c r="B3" s="229"/>
      <c r="C3" s="229"/>
      <c r="D3" s="229"/>
      <c r="E3" s="229"/>
      <c r="F3" s="229"/>
      <c r="G3" s="229"/>
      <c r="H3" s="229"/>
      <c r="I3" s="229"/>
      <c r="J3" s="229"/>
      <c r="K3" s="229"/>
      <c r="L3" s="229"/>
      <c r="M3" s="229"/>
      <c r="N3" s="229"/>
      <c r="O3" s="229"/>
      <c r="P3" s="229"/>
      <c r="Q3" s="229"/>
      <c r="R3" s="229"/>
      <c r="S3" s="229"/>
      <c r="T3" s="27"/>
    </row>
    <row r="4" spans="1:20" ht="44.25" customHeight="1" x14ac:dyDescent="0.4">
      <c r="A4" s="230" t="s">
        <v>120</v>
      </c>
      <c r="B4" s="232" t="s">
        <v>121</v>
      </c>
      <c r="C4" s="233"/>
      <c r="D4" s="233"/>
      <c r="E4" s="233"/>
      <c r="F4" s="233"/>
      <c r="G4" s="233"/>
      <c r="H4" s="233"/>
      <c r="I4" s="233"/>
      <c r="J4" s="233"/>
      <c r="K4" s="234"/>
      <c r="L4" s="232" t="s">
        <v>122</v>
      </c>
      <c r="M4" s="234"/>
      <c r="N4" s="235" t="s">
        <v>123</v>
      </c>
      <c r="O4" s="236"/>
      <c r="P4" s="237"/>
      <c r="Q4" s="232" t="s">
        <v>124</v>
      </c>
      <c r="R4" s="233"/>
      <c r="S4" s="234"/>
      <c r="T4" s="28"/>
    </row>
    <row r="5" spans="1:20" ht="127.5" customHeight="1" x14ac:dyDescent="0.4">
      <c r="A5" s="231"/>
      <c r="B5" s="33" t="s">
        <v>125</v>
      </c>
      <c r="C5" s="33" t="s">
        <v>126</v>
      </c>
      <c r="D5" s="33" t="s">
        <v>127</v>
      </c>
      <c r="E5" s="33" t="s">
        <v>128</v>
      </c>
      <c r="F5" s="35" t="s">
        <v>129</v>
      </c>
      <c r="G5" s="35" t="s">
        <v>130</v>
      </c>
      <c r="H5" s="35" t="s">
        <v>131</v>
      </c>
      <c r="I5" s="33" t="s">
        <v>132</v>
      </c>
      <c r="J5" s="35" t="s">
        <v>133</v>
      </c>
      <c r="K5" s="35" t="s">
        <v>134</v>
      </c>
      <c r="L5" s="35" t="s">
        <v>135</v>
      </c>
      <c r="M5" s="33" t="s">
        <v>136</v>
      </c>
      <c r="N5" s="33" t="s">
        <v>137</v>
      </c>
      <c r="O5" s="35" t="s">
        <v>138</v>
      </c>
      <c r="P5" s="33" t="s">
        <v>139</v>
      </c>
      <c r="Q5" s="33" t="s">
        <v>140</v>
      </c>
      <c r="R5" s="33" t="s">
        <v>141</v>
      </c>
      <c r="S5" s="36" t="s">
        <v>142</v>
      </c>
      <c r="T5" s="28"/>
    </row>
    <row r="6" spans="1:20" x14ac:dyDescent="0.4">
      <c r="A6" s="173">
        <v>1</v>
      </c>
      <c r="B6" s="174"/>
      <c r="C6" s="174"/>
      <c r="D6" s="174"/>
      <c r="E6" s="174"/>
      <c r="F6" s="174">
        <v>0.2</v>
      </c>
      <c r="G6" s="174"/>
      <c r="H6" s="174"/>
      <c r="I6" s="174"/>
      <c r="J6" s="174"/>
      <c r="K6" s="174"/>
      <c r="L6" s="174"/>
      <c r="M6" s="174"/>
      <c r="N6" s="174"/>
      <c r="O6" s="174"/>
      <c r="P6" s="174"/>
      <c r="Q6" s="174"/>
      <c r="R6" s="174"/>
      <c r="S6" s="174"/>
      <c r="T6" s="29"/>
    </row>
    <row r="7" spans="1:20" x14ac:dyDescent="0.4">
      <c r="A7" s="173">
        <v>2</v>
      </c>
      <c r="B7" s="174"/>
      <c r="C7" s="174"/>
      <c r="D7" s="174"/>
      <c r="E7" s="174"/>
      <c r="F7" s="174"/>
      <c r="G7" s="174"/>
      <c r="H7" s="174"/>
      <c r="I7" s="174"/>
      <c r="J7" s="174"/>
      <c r="K7" s="174"/>
      <c r="L7" s="174"/>
      <c r="M7" s="174"/>
      <c r="N7" s="174"/>
      <c r="O7" s="174"/>
      <c r="P7" s="174"/>
      <c r="Q7" s="174"/>
      <c r="R7" s="174"/>
      <c r="S7" s="174">
        <v>1.6</v>
      </c>
      <c r="T7" s="29"/>
    </row>
    <row r="8" spans="1:20" x14ac:dyDescent="0.4">
      <c r="A8" s="173"/>
      <c r="B8" s="174"/>
      <c r="C8" s="174"/>
      <c r="D8" s="174"/>
      <c r="E8" s="174"/>
      <c r="F8" s="174"/>
      <c r="G8" s="174"/>
      <c r="H8" s="174"/>
      <c r="I8" s="174"/>
      <c r="J8" s="174"/>
      <c r="K8" s="174"/>
      <c r="L8" s="174"/>
      <c r="M8" s="174"/>
      <c r="N8" s="174"/>
      <c r="O8" s="174"/>
      <c r="P8" s="174"/>
      <c r="Q8" s="174"/>
      <c r="R8" s="174"/>
      <c r="S8" s="174"/>
      <c r="T8" s="29"/>
    </row>
    <row r="9" spans="1:20" x14ac:dyDescent="0.4">
      <c r="A9" s="173"/>
      <c r="B9" s="174"/>
      <c r="C9" s="174"/>
      <c r="D9" s="174"/>
      <c r="E9" s="174"/>
      <c r="F9" s="174"/>
      <c r="G9" s="174"/>
      <c r="H9" s="174"/>
      <c r="I9" s="174"/>
      <c r="J9" s="174"/>
      <c r="K9" s="174"/>
      <c r="L9" s="174"/>
      <c r="M9" s="174"/>
      <c r="N9" s="174"/>
      <c r="O9" s="174"/>
      <c r="P9" s="174"/>
      <c r="Q9" s="174"/>
      <c r="R9" s="174"/>
      <c r="S9" s="174"/>
      <c r="T9" s="29"/>
    </row>
    <row r="10" spans="1:20" x14ac:dyDescent="0.4">
      <c r="A10" s="173"/>
      <c r="B10" s="174"/>
      <c r="C10" s="174"/>
      <c r="D10" s="174"/>
      <c r="E10" s="174"/>
      <c r="F10" s="174"/>
      <c r="G10" s="174"/>
      <c r="H10" s="174"/>
      <c r="I10" s="174"/>
      <c r="J10" s="174"/>
      <c r="K10" s="174"/>
      <c r="L10" s="174"/>
      <c r="M10" s="174"/>
      <c r="N10" s="174"/>
      <c r="O10" s="174"/>
      <c r="P10" s="174"/>
      <c r="Q10" s="174"/>
      <c r="R10" s="174"/>
      <c r="S10" s="174"/>
      <c r="T10" s="29"/>
    </row>
    <row r="11" spans="1:20" x14ac:dyDescent="0.4">
      <c r="A11" s="173"/>
      <c r="B11" s="174"/>
      <c r="C11" s="174"/>
      <c r="D11" s="174"/>
      <c r="E11" s="174"/>
      <c r="F11" s="174"/>
      <c r="G11" s="174"/>
      <c r="H11" s="174"/>
      <c r="I11" s="174"/>
      <c r="J11" s="174"/>
      <c r="K11" s="174"/>
      <c r="L11" s="174"/>
      <c r="M11" s="174"/>
      <c r="N11" s="174"/>
      <c r="O11" s="174"/>
      <c r="P11" s="174"/>
      <c r="Q11" s="174"/>
      <c r="R11" s="174"/>
      <c r="S11" s="174"/>
      <c r="T11" s="29"/>
    </row>
    <row r="12" spans="1:20" x14ac:dyDescent="0.4">
      <c r="A12" s="173"/>
      <c r="B12" s="174"/>
      <c r="C12" s="174"/>
      <c r="D12" s="174"/>
      <c r="E12" s="174"/>
      <c r="F12" s="174"/>
      <c r="G12" s="174"/>
      <c r="H12" s="174"/>
      <c r="I12" s="174"/>
      <c r="J12" s="174"/>
      <c r="K12" s="174"/>
      <c r="L12" s="174"/>
      <c r="M12" s="174"/>
      <c r="N12" s="174"/>
      <c r="O12" s="174"/>
      <c r="P12" s="174"/>
      <c r="Q12" s="174"/>
      <c r="R12" s="174"/>
      <c r="S12" s="174"/>
      <c r="T12" s="29"/>
    </row>
    <row r="13" spans="1:20" x14ac:dyDescent="0.4">
      <c r="A13" s="173"/>
      <c r="B13" s="174"/>
      <c r="C13" s="174"/>
      <c r="D13" s="174"/>
      <c r="E13" s="174"/>
      <c r="F13" s="174"/>
      <c r="G13" s="174"/>
      <c r="H13" s="174"/>
      <c r="I13" s="174"/>
      <c r="J13" s="174"/>
      <c r="K13" s="174"/>
      <c r="L13" s="174"/>
      <c r="M13" s="174"/>
      <c r="N13" s="174"/>
      <c r="O13" s="174"/>
      <c r="P13" s="174"/>
      <c r="Q13" s="174"/>
      <c r="R13" s="174"/>
      <c r="S13" s="174"/>
      <c r="T13" s="29"/>
    </row>
    <row r="14" spans="1:20" x14ac:dyDescent="0.4">
      <c r="A14" s="173"/>
      <c r="B14" s="174"/>
      <c r="C14" s="174"/>
      <c r="D14" s="174"/>
      <c r="E14" s="174"/>
      <c r="F14" s="174"/>
      <c r="G14" s="174"/>
      <c r="H14" s="174"/>
      <c r="I14" s="174"/>
      <c r="J14" s="174"/>
      <c r="K14" s="174"/>
      <c r="L14" s="174"/>
      <c r="M14" s="174"/>
      <c r="N14" s="174"/>
      <c r="O14" s="174"/>
      <c r="P14" s="174"/>
      <c r="Q14" s="174"/>
      <c r="R14" s="174"/>
      <c r="S14" s="174"/>
      <c r="T14" s="29"/>
    </row>
    <row r="15" spans="1:20" x14ac:dyDescent="0.4">
      <c r="A15" s="173"/>
      <c r="B15" s="174"/>
      <c r="C15" s="174"/>
      <c r="D15" s="174"/>
      <c r="E15" s="174"/>
      <c r="F15" s="174"/>
      <c r="G15" s="174"/>
      <c r="H15" s="174"/>
      <c r="I15" s="174"/>
      <c r="J15" s="174"/>
      <c r="K15" s="174"/>
      <c r="L15" s="174"/>
      <c r="M15" s="174"/>
      <c r="N15" s="174"/>
      <c r="O15" s="174"/>
      <c r="P15" s="174"/>
      <c r="Q15" s="174"/>
      <c r="R15" s="174"/>
      <c r="S15" s="174"/>
      <c r="T15" s="29"/>
    </row>
    <row r="16" spans="1:20" x14ac:dyDescent="0.4">
      <c r="A16" s="173"/>
      <c r="B16" s="174"/>
      <c r="C16" s="174"/>
      <c r="D16" s="174"/>
      <c r="E16" s="174"/>
      <c r="F16" s="174"/>
      <c r="G16" s="174"/>
      <c r="H16" s="174"/>
      <c r="I16" s="174"/>
      <c r="J16" s="174"/>
      <c r="K16" s="174"/>
      <c r="L16" s="174"/>
      <c r="M16" s="174"/>
      <c r="N16" s="174"/>
      <c r="O16" s="174"/>
      <c r="P16" s="174"/>
      <c r="Q16" s="174"/>
      <c r="R16" s="174"/>
      <c r="S16" s="174"/>
      <c r="T16" s="29"/>
    </row>
    <row r="17" spans="1:20" x14ac:dyDescent="0.4">
      <c r="A17" s="30" t="s">
        <v>143</v>
      </c>
      <c r="B17" s="39">
        <f>SUM(B6:B16)</f>
        <v>0</v>
      </c>
      <c r="C17" s="39">
        <f t="shared" ref="C17:S17" si="0">SUM(C6:C16)</f>
        <v>0</v>
      </c>
      <c r="D17" s="39">
        <f t="shared" si="0"/>
        <v>0</v>
      </c>
      <c r="E17" s="39">
        <f t="shared" si="0"/>
        <v>0</v>
      </c>
      <c r="F17" s="39">
        <f t="shared" si="0"/>
        <v>0.2</v>
      </c>
      <c r="G17" s="39">
        <f t="shared" si="0"/>
        <v>0</v>
      </c>
      <c r="H17" s="39">
        <f t="shared" si="0"/>
        <v>0</v>
      </c>
      <c r="I17" s="39">
        <f t="shared" si="0"/>
        <v>0</v>
      </c>
      <c r="J17" s="39">
        <f t="shared" si="0"/>
        <v>0</v>
      </c>
      <c r="K17" s="39">
        <f t="shared" si="0"/>
        <v>0</v>
      </c>
      <c r="L17" s="39">
        <f t="shared" si="0"/>
        <v>0</v>
      </c>
      <c r="M17" s="39">
        <f t="shared" si="0"/>
        <v>0</v>
      </c>
      <c r="N17" s="39">
        <f t="shared" si="0"/>
        <v>0</v>
      </c>
      <c r="O17" s="39">
        <f t="shared" si="0"/>
        <v>0</v>
      </c>
      <c r="P17" s="39">
        <f t="shared" si="0"/>
        <v>0</v>
      </c>
      <c r="Q17" s="39">
        <f t="shared" si="0"/>
        <v>0</v>
      </c>
      <c r="R17" s="39">
        <f t="shared" si="0"/>
        <v>0</v>
      </c>
      <c r="S17" s="39">
        <f t="shared" si="0"/>
        <v>1.6</v>
      </c>
      <c r="T17" s="29"/>
    </row>
    <row r="18" spans="1:20" x14ac:dyDescent="0.4">
      <c r="A18" s="30" t="s">
        <v>144</v>
      </c>
      <c r="B18" s="238">
        <f>SUM(B17:K17)</f>
        <v>0.2</v>
      </c>
      <c r="C18" s="239"/>
      <c r="D18" s="239"/>
      <c r="E18" s="239"/>
      <c r="F18" s="239"/>
      <c r="G18" s="239"/>
      <c r="H18" s="239"/>
      <c r="I18" s="239"/>
      <c r="J18" s="239"/>
      <c r="K18" s="240"/>
      <c r="L18" s="238">
        <f>SUM(L17:M17)</f>
        <v>0</v>
      </c>
      <c r="M18" s="240"/>
      <c r="N18" s="238">
        <f>SUM(N17:P17)</f>
        <v>0</v>
      </c>
      <c r="O18" s="239"/>
      <c r="P18" s="240"/>
      <c r="Q18" s="238">
        <f>SUM(Q17:S17)</f>
        <v>1.6</v>
      </c>
      <c r="R18" s="239"/>
      <c r="S18" s="240"/>
      <c r="T18" s="29"/>
    </row>
    <row r="19" spans="1:20" x14ac:dyDescent="0.4">
      <c r="A19" s="30" t="s">
        <v>145</v>
      </c>
      <c r="B19" s="241">
        <f>SUM(B18:S18)</f>
        <v>1.8</v>
      </c>
      <c r="C19" s="242"/>
      <c r="D19" s="242"/>
      <c r="E19" s="242"/>
      <c r="F19" s="242"/>
      <c r="G19" s="242"/>
      <c r="H19" s="242"/>
      <c r="I19" s="242"/>
      <c r="J19" s="242"/>
      <c r="K19" s="242"/>
      <c r="L19" s="242"/>
      <c r="M19" s="242"/>
      <c r="N19" s="242"/>
      <c r="O19" s="242"/>
      <c r="P19" s="242"/>
      <c r="Q19" s="242"/>
      <c r="R19" s="242"/>
      <c r="S19" s="243"/>
      <c r="T19" s="31"/>
    </row>
    <row r="20" spans="1:20" ht="18.75" customHeight="1" x14ac:dyDescent="0.4">
      <c r="A20" s="227" t="s">
        <v>146</v>
      </c>
      <c r="B20" s="227"/>
      <c r="C20" s="227"/>
      <c r="D20" s="227"/>
      <c r="E20" s="227"/>
      <c r="F20" s="227"/>
      <c r="G20" s="227"/>
      <c r="H20" s="227"/>
      <c r="I20" s="227"/>
      <c r="J20" s="227"/>
      <c r="K20" s="227"/>
      <c r="L20" s="227"/>
      <c r="M20" s="227"/>
      <c r="N20" s="227"/>
      <c r="O20" s="227"/>
      <c r="P20" s="227"/>
      <c r="Q20" s="227"/>
      <c r="R20" s="227"/>
      <c r="S20" s="227"/>
      <c r="T20" s="32"/>
    </row>
    <row r="21" spans="1:20" x14ac:dyDescent="0.4">
      <c r="A21" s="228" t="s">
        <v>149</v>
      </c>
      <c r="B21" s="229"/>
      <c r="C21" s="229"/>
      <c r="D21" s="229"/>
      <c r="E21" s="229"/>
      <c r="F21" s="229"/>
      <c r="G21" s="229"/>
      <c r="H21" s="229"/>
      <c r="I21" s="229"/>
      <c r="J21" s="229"/>
      <c r="K21" s="229"/>
      <c r="L21" s="229"/>
      <c r="M21" s="229"/>
      <c r="N21" s="229"/>
      <c r="O21" s="229"/>
      <c r="P21" s="229"/>
      <c r="Q21" s="229"/>
      <c r="R21" s="229"/>
      <c r="S21" s="229"/>
    </row>
    <row r="22" spans="1:20" ht="40.5" customHeight="1" x14ac:dyDescent="0.4">
      <c r="A22" s="245" t="s">
        <v>120</v>
      </c>
      <c r="B22" s="247" t="s">
        <v>121</v>
      </c>
      <c r="C22" s="248"/>
      <c r="D22" s="248"/>
      <c r="E22" s="248"/>
      <c r="F22" s="248"/>
      <c r="G22" s="248"/>
      <c r="H22" s="248"/>
      <c r="I22" s="248"/>
      <c r="J22" s="248"/>
      <c r="K22" s="249"/>
      <c r="L22" s="247" t="s">
        <v>122</v>
      </c>
      <c r="M22" s="249"/>
      <c r="N22" s="247" t="s">
        <v>147</v>
      </c>
      <c r="O22" s="248"/>
      <c r="P22" s="249"/>
      <c r="Q22" s="247" t="s">
        <v>124</v>
      </c>
      <c r="R22" s="248"/>
      <c r="S22" s="249"/>
    </row>
    <row r="23" spans="1:20" ht="130.5" customHeight="1" x14ac:dyDescent="0.4">
      <c r="A23" s="246"/>
      <c r="B23" s="34" t="s">
        <v>125</v>
      </c>
      <c r="C23" s="34" t="s">
        <v>126</v>
      </c>
      <c r="D23" s="34" t="s">
        <v>127</v>
      </c>
      <c r="E23" s="34" t="s">
        <v>128</v>
      </c>
      <c r="F23" s="37" t="s">
        <v>129</v>
      </c>
      <c r="G23" s="37" t="s">
        <v>130</v>
      </c>
      <c r="H23" s="37" t="s">
        <v>131</v>
      </c>
      <c r="I23" s="34" t="s">
        <v>132</v>
      </c>
      <c r="J23" s="37" t="s">
        <v>133</v>
      </c>
      <c r="K23" s="37" t="s">
        <v>134</v>
      </c>
      <c r="L23" s="37" t="s">
        <v>135</v>
      </c>
      <c r="M23" s="34" t="s">
        <v>136</v>
      </c>
      <c r="N23" s="34" t="s">
        <v>137</v>
      </c>
      <c r="O23" s="37" t="s">
        <v>138</v>
      </c>
      <c r="P23" s="34" t="s">
        <v>139</v>
      </c>
      <c r="Q23" s="34" t="s">
        <v>140</v>
      </c>
      <c r="R23" s="34" t="s">
        <v>141</v>
      </c>
      <c r="S23" s="38" t="s">
        <v>142</v>
      </c>
    </row>
    <row r="24" spans="1:20" x14ac:dyDescent="0.4">
      <c r="A24" s="173">
        <v>1</v>
      </c>
      <c r="B24" s="175">
        <v>0.6</v>
      </c>
      <c r="C24" s="175"/>
      <c r="D24" s="175"/>
      <c r="E24" s="175"/>
      <c r="F24" s="175"/>
      <c r="G24" s="175"/>
      <c r="H24" s="175"/>
      <c r="I24" s="175"/>
      <c r="J24" s="175"/>
      <c r="K24" s="175"/>
      <c r="L24" s="175"/>
      <c r="M24" s="175"/>
      <c r="N24" s="175"/>
      <c r="O24" s="175"/>
      <c r="P24" s="175"/>
      <c r="Q24" s="175"/>
      <c r="R24" s="175"/>
      <c r="S24" s="175"/>
    </row>
    <row r="25" spans="1:20" x14ac:dyDescent="0.4">
      <c r="A25" s="173">
        <v>2</v>
      </c>
      <c r="B25" s="175"/>
      <c r="C25" s="175"/>
      <c r="D25" s="175"/>
      <c r="E25" s="175"/>
      <c r="F25" s="175">
        <v>0.6</v>
      </c>
      <c r="G25" s="175"/>
      <c r="H25" s="175"/>
      <c r="I25" s="175"/>
      <c r="J25" s="175"/>
      <c r="K25" s="175"/>
      <c r="L25" s="175"/>
      <c r="M25" s="175"/>
      <c r="N25" s="175"/>
      <c r="O25" s="175"/>
      <c r="P25" s="175"/>
      <c r="Q25" s="175"/>
      <c r="R25" s="175"/>
      <c r="S25" s="175"/>
    </row>
    <row r="26" spans="1:20" x14ac:dyDescent="0.4">
      <c r="A26" s="173">
        <v>3</v>
      </c>
      <c r="B26" s="175"/>
      <c r="C26" s="175"/>
      <c r="D26" s="175"/>
      <c r="E26" s="175"/>
      <c r="F26" s="175"/>
      <c r="G26" s="175"/>
      <c r="H26" s="175"/>
      <c r="I26" s="175"/>
      <c r="J26" s="175"/>
      <c r="K26" s="175"/>
      <c r="L26" s="175"/>
      <c r="M26" s="175"/>
      <c r="N26" s="175"/>
      <c r="O26" s="175"/>
      <c r="P26" s="175">
        <v>0.6</v>
      </c>
      <c r="Q26" s="175"/>
      <c r="R26" s="175"/>
      <c r="S26" s="175"/>
    </row>
    <row r="27" spans="1:20" x14ac:dyDescent="0.4">
      <c r="A27" s="173"/>
      <c r="B27" s="175"/>
      <c r="C27" s="175"/>
      <c r="D27" s="175"/>
      <c r="E27" s="175"/>
      <c r="F27" s="175"/>
      <c r="G27" s="175"/>
      <c r="H27" s="175"/>
      <c r="I27" s="175"/>
      <c r="J27" s="175"/>
      <c r="K27" s="175"/>
      <c r="L27" s="175"/>
      <c r="M27" s="175"/>
      <c r="N27" s="175"/>
      <c r="O27" s="175"/>
      <c r="P27" s="175"/>
      <c r="Q27" s="175"/>
      <c r="R27" s="175"/>
      <c r="S27" s="175"/>
    </row>
    <row r="28" spans="1:20" x14ac:dyDescent="0.4">
      <c r="A28" s="173"/>
      <c r="B28" s="175"/>
      <c r="C28" s="175"/>
      <c r="D28" s="175"/>
      <c r="E28" s="175"/>
      <c r="F28" s="175"/>
      <c r="G28" s="175"/>
      <c r="H28" s="175"/>
      <c r="I28" s="175"/>
      <c r="J28" s="175"/>
      <c r="K28" s="175"/>
      <c r="L28" s="175"/>
      <c r="M28" s="175"/>
      <c r="N28" s="175"/>
      <c r="O28" s="175"/>
      <c r="P28" s="175"/>
      <c r="Q28" s="175"/>
      <c r="R28" s="175"/>
      <c r="S28" s="175"/>
    </row>
    <row r="29" spans="1:20" x14ac:dyDescent="0.4">
      <c r="A29" s="173"/>
      <c r="B29" s="175"/>
      <c r="C29" s="175"/>
      <c r="D29" s="175"/>
      <c r="E29" s="175"/>
      <c r="F29" s="175"/>
      <c r="G29" s="175"/>
      <c r="H29" s="175"/>
      <c r="I29" s="175"/>
      <c r="J29" s="175"/>
      <c r="K29" s="175"/>
      <c r="L29" s="175"/>
      <c r="M29" s="175"/>
      <c r="N29" s="175"/>
      <c r="O29" s="175"/>
      <c r="P29" s="175"/>
      <c r="Q29" s="175"/>
      <c r="R29" s="175"/>
      <c r="S29" s="175"/>
    </row>
    <row r="30" spans="1:20" x14ac:dyDescent="0.4">
      <c r="A30" s="173"/>
      <c r="B30" s="175"/>
      <c r="C30" s="175"/>
      <c r="D30" s="175"/>
      <c r="E30" s="175"/>
      <c r="F30" s="175"/>
      <c r="G30" s="175"/>
      <c r="H30" s="175"/>
      <c r="I30" s="175"/>
      <c r="J30" s="175"/>
      <c r="K30" s="175"/>
      <c r="L30" s="175"/>
      <c r="M30" s="175"/>
      <c r="N30" s="175"/>
      <c r="O30" s="175"/>
      <c r="P30" s="175"/>
      <c r="Q30" s="175"/>
      <c r="R30" s="175"/>
      <c r="S30" s="175"/>
    </row>
    <row r="31" spans="1:20" x14ac:dyDescent="0.4">
      <c r="A31" s="173"/>
      <c r="B31" s="175"/>
      <c r="C31" s="175"/>
      <c r="D31" s="175"/>
      <c r="E31" s="175"/>
      <c r="F31" s="175"/>
      <c r="G31" s="175"/>
      <c r="H31" s="175"/>
      <c r="I31" s="175"/>
      <c r="J31" s="175"/>
      <c r="K31" s="175"/>
      <c r="L31" s="175"/>
      <c r="M31" s="175"/>
      <c r="N31" s="175"/>
      <c r="O31" s="175"/>
      <c r="P31" s="175"/>
      <c r="Q31" s="175"/>
      <c r="R31" s="175"/>
      <c r="S31" s="175"/>
    </row>
    <row r="32" spans="1:20" x14ac:dyDescent="0.4">
      <c r="A32" s="173"/>
      <c r="B32" s="175"/>
      <c r="C32" s="175"/>
      <c r="D32" s="175"/>
      <c r="E32" s="175"/>
      <c r="F32" s="175"/>
      <c r="G32" s="175"/>
      <c r="H32" s="175"/>
      <c r="I32" s="175"/>
      <c r="J32" s="175"/>
      <c r="K32" s="175"/>
      <c r="L32" s="175"/>
      <c r="M32" s="175"/>
      <c r="N32" s="175"/>
      <c r="O32" s="175"/>
      <c r="P32" s="175"/>
      <c r="Q32" s="175"/>
      <c r="R32" s="175"/>
      <c r="S32" s="175"/>
    </row>
    <row r="33" spans="1:19" x14ac:dyDescent="0.4">
      <c r="A33" s="173"/>
      <c r="B33" s="175"/>
      <c r="C33" s="175"/>
      <c r="D33" s="175"/>
      <c r="E33" s="175"/>
      <c r="F33" s="175"/>
      <c r="G33" s="175"/>
      <c r="H33" s="175"/>
      <c r="I33" s="175"/>
      <c r="J33" s="175"/>
      <c r="K33" s="175"/>
      <c r="L33" s="175"/>
      <c r="M33" s="175"/>
      <c r="N33" s="175"/>
      <c r="O33" s="175"/>
      <c r="P33" s="175"/>
      <c r="Q33" s="175"/>
      <c r="R33" s="175"/>
      <c r="S33" s="175"/>
    </row>
    <row r="34" spans="1:19" x14ac:dyDescent="0.4">
      <c r="A34" s="30" t="s">
        <v>143</v>
      </c>
      <c r="B34" s="39">
        <f>SUM(B23:B33)</f>
        <v>0.6</v>
      </c>
      <c r="C34" s="39">
        <f t="shared" ref="C34" si="1">SUM(C23:C33)</f>
        <v>0</v>
      </c>
      <c r="D34" s="39">
        <f t="shared" ref="D34" si="2">SUM(D23:D33)</f>
        <v>0</v>
      </c>
      <c r="E34" s="39">
        <f t="shared" ref="E34" si="3">SUM(E23:E33)</f>
        <v>0</v>
      </c>
      <c r="F34" s="39">
        <f t="shared" ref="F34" si="4">SUM(F23:F33)</f>
        <v>0.6</v>
      </c>
      <c r="G34" s="39">
        <f t="shared" ref="G34" si="5">SUM(G23:G33)</f>
        <v>0</v>
      </c>
      <c r="H34" s="39">
        <f t="shared" ref="H34" si="6">SUM(H23:H33)</f>
        <v>0</v>
      </c>
      <c r="I34" s="39">
        <f t="shared" ref="I34" si="7">SUM(I23:I33)</f>
        <v>0</v>
      </c>
      <c r="J34" s="39">
        <f t="shared" ref="J34" si="8">SUM(J23:J33)</f>
        <v>0</v>
      </c>
      <c r="K34" s="39">
        <f t="shared" ref="K34" si="9">SUM(K23:K33)</f>
        <v>0</v>
      </c>
      <c r="L34" s="39">
        <f t="shared" ref="L34" si="10">SUM(L23:L33)</f>
        <v>0</v>
      </c>
      <c r="M34" s="39">
        <f t="shared" ref="M34" si="11">SUM(M23:M33)</f>
        <v>0</v>
      </c>
      <c r="N34" s="39">
        <f t="shared" ref="N34" si="12">SUM(N23:N33)</f>
        <v>0</v>
      </c>
      <c r="O34" s="39">
        <f t="shared" ref="O34" si="13">SUM(O23:O33)</f>
        <v>0</v>
      </c>
      <c r="P34" s="39">
        <f t="shared" ref="P34" si="14">SUM(P23:P33)</f>
        <v>0.6</v>
      </c>
      <c r="Q34" s="39">
        <f t="shared" ref="Q34" si="15">SUM(Q23:Q33)</f>
        <v>0</v>
      </c>
      <c r="R34" s="39">
        <f t="shared" ref="R34" si="16">SUM(R23:R33)</f>
        <v>0</v>
      </c>
      <c r="S34" s="39">
        <f t="shared" ref="S34" si="17">SUM(S23:S33)</f>
        <v>0</v>
      </c>
    </row>
    <row r="35" spans="1:19" x14ac:dyDescent="0.4">
      <c r="A35" s="30" t="s">
        <v>144</v>
      </c>
      <c r="B35" s="238">
        <f>SUM(B34:K34)</f>
        <v>1.2</v>
      </c>
      <c r="C35" s="239"/>
      <c r="D35" s="239"/>
      <c r="E35" s="239"/>
      <c r="F35" s="239"/>
      <c r="G35" s="239"/>
      <c r="H35" s="239"/>
      <c r="I35" s="239"/>
      <c r="J35" s="239"/>
      <c r="K35" s="240"/>
      <c r="L35" s="238">
        <f>SUM(L34:M34)</f>
        <v>0</v>
      </c>
      <c r="M35" s="240"/>
      <c r="N35" s="238">
        <f>SUM(N34:P34)</f>
        <v>0.6</v>
      </c>
      <c r="O35" s="239"/>
      <c r="P35" s="240"/>
      <c r="Q35" s="238">
        <f>SUM(Q34:S34)</f>
        <v>0</v>
      </c>
      <c r="R35" s="239"/>
      <c r="S35" s="240"/>
    </row>
    <row r="36" spans="1:19" x14ac:dyDescent="0.4">
      <c r="A36" s="30" t="s">
        <v>145</v>
      </c>
      <c r="B36" s="241">
        <f>SUM(B35:S35)</f>
        <v>1.7999999999999998</v>
      </c>
      <c r="C36" s="242"/>
      <c r="D36" s="242"/>
      <c r="E36" s="242"/>
      <c r="F36" s="242"/>
      <c r="G36" s="242"/>
      <c r="H36" s="242"/>
      <c r="I36" s="242"/>
      <c r="J36" s="242"/>
      <c r="K36" s="242"/>
      <c r="L36" s="242"/>
      <c r="M36" s="242"/>
      <c r="N36" s="242"/>
      <c r="O36" s="242"/>
      <c r="P36" s="242"/>
      <c r="Q36" s="242"/>
      <c r="R36" s="242"/>
      <c r="S36" s="243"/>
    </row>
    <row r="37" spans="1:19" x14ac:dyDescent="0.4">
      <c r="A37" s="227" t="s">
        <v>146</v>
      </c>
      <c r="B37" s="227"/>
      <c r="C37" s="227"/>
      <c r="D37" s="227"/>
      <c r="E37" s="227"/>
      <c r="F37" s="227"/>
      <c r="G37" s="227"/>
      <c r="H37" s="227"/>
      <c r="I37" s="227"/>
      <c r="J37" s="227"/>
      <c r="K37" s="227"/>
      <c r="L37" s="227"/>
      <c r="M37" s="227"/>
      <c r="N37" s="227"/>
      <c r="O37" s="227"/>
      <c r="P37" s="227"/>
      <c r="Q37" s="227"/>
      <c r="R37" s="227"/>
      <c r="S37" s="227"/>
    </row>
    <row r="38" spans="1:19" x14ac:dyDescent="0.4">
      <c r="A38" s="244" t="s">
        <v>179</v>
      </c>
      <c r="B38" s="244"/>
      <c r="C38" s="244"/>
    </row>
  </sheetData>
  <sheetProtection algorithmName="SHA-512" hashValue="e7WXy0sF3iR1T5rUQc0S9fPLImrp4JpZlrcSe0aXxk+C1hIgra/hpFxMbaMEoaj4VZ5NkzKz2Ta1mq7/+IwsBQ==" saltValue="t8TrYZWTQqmQaJXF0yucIQ==" spinCount="100000" sheet="1" objects="1" scenarios="1"/>
  <mergeCells count="25">
    <mergeCell ref="A38:C38"/>
    <mergeCell ref="A37:S37"/>
    <mergeCell ref="A21:S21"/>
    <mergeCell ref="A22:A23"/>
    <mergeCell ref="B22:K22"/>
    <mergeCell ref="L22:M22"/>
    <mergeCell ref="N22:P22"/>
    <mergeCell ref="Q22:S22"/>
    <mergeCell ref="B35:K35"/>
    <mergeCell ref="L35:M35"/>
    <mergeCell ref="N35:P35"/>
    <mergeCell ref="Q35:S35"/>
    <mergeCell ref="B36:S36"/>
    <mergeCell ref="A20:S20"/>
    <mergeCell ref="A3:S3"/>
    <mergeCell ref="A4:A5"/>
    <mergeCell ref="B4:K4"/>
    <mergeCell ref="L4:M4"/>
    <mergeCell ref="N4:P4"/>
    <mergeCell ref="Q4:S4"/>
    <mergeCell ref="B18:K18"/>
    <mergeCell ref="L18:M18"/>
    <mergeCell ref="N18:P18"/>
    <mergeCell ref="Q18:S18"/>
    <mergeCell ref="B19:S19"/>
  </mergeCells>
  <phoneticPr fontId="26"/>
  <pageMargins left="0.70866141732283472" right="0.70866141732283472"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204F-A7AB-48BE-8DFD-4FF7DD480980}">
  <sheetPr>
    <pageSetUpPr fitToPage="1"/>
  </sheetPr>
  <dimension ref="B1:S39"/>
  <sheetViews>
    <sheetView zoomScale="55" zoomScaleNormal="55" workbookViewId="0">
      <selection activeCell="E13" sqref="E13"/>
    </sheetView>
  </sheetViews>
  <sheetFormatPr defaultRowHeight="18.75" x14ac:dyDescent="0.4"/>
  <cols>
    <col min="1" max="1" width="4" customWidth="1"/>
    <col min="2" max="2" width="35.125" customWidth="1"/>
    <col min="3" max="3" width="24.375" customWidth="1"/>
    <col min="4" max="4" width="17.25" bestFit="1" customWidth="1"/>
    <col min="5" max="5" width="15.625" customWidth="1"/>
    <col min="6" max="6" width="18.25" bestFit="1" customWidth="1"/>
    <col min="7" max="7" width="18" customWidth="1"/>
    <col min="8" max="8" width="18.125" customWidth="1"/>
    <col min="9" max="9" width="25.125" customWidth="1"/>
    <col min="11" max="11" width="60.25" bestFit="1" customWidth="1"/>
    <col min="12" max="12" width="7.125" customWidth="1"/>
  </cols>
  <sheetData>
    <row r="1" spans="2:14" ht="44.25" customHeight="1" x14ac:dyDescent="0.4">
      <c r="B1" s="26" t="s">
        <v>159</v>
      </c>
      <c r="C1" s="26"/>
      <c r="D1" s="26"/>
      <c r="E1" s="26"/>
      <c r="F1" s="26"/>
      <c r="G1" s="26"/>
      <c r="H1" s="26"/>
      <c r="I1" s="26"/>
      <c r="J1" s="67" t="s">
        <v>108</v>
      </c>
      <c r="K1" s="26"/>
    </row>
    <row r="2" spans="2:14" ht="23.25" customHeight="1" x14ac:dyDescent="0.4">
      <c r="B2" s="68" t="s">
        <v>164</v>
      </c>
      <c r="C2" s="127"/>
      <c r="D2" s="69"/>
      <c r="E2" s="69"/>
      <c r="F2" s="69"/>
      <c r="G2" s="69"/>
      <c r="H2" s="69"/>
      <c r="I2" s="69"/>
      <c r="J2" s="69"/>
      <c r="K2" s="70"/>
    </row>
    <row r="3" spans="2:14" ht="24" x14ac:dyDescent="0.4">
      <c r="B3" s="71" t="s">
        <v>161</v>
      </c>
      <c r="C3" s="1"/>
      <c r="K3" s="128"/>
    </row>
    <row r="4" spans="2:14" ht="24" x14ac:dyDescent="0.4">
      <c r="B4" s="71" t="s">
        <v>62</v>
      </c>
      <c r="C4" s="1"/>
      <c r="K4" s="128"/>
    </row>
    <row r="5" spans="2:14" ht="24" x14ac:dyDescent="0.4">
      <c r="B5" s="71" t="s">
        <v>64</v>
      </c>
      <c r="C5" s="1"/>
      <c r="K5" s="128"/>
    </row>
    <row r="6" spans="2:14" ht="24" x14ac:dyDescent="0.4">
      <c r="B6" s="71" t="s">
        <v>66</v>
      </c>
      <c r="C6" s="1"/>
      <c r="K6" s="128"/>
    </row>
    <row r="7" spans="2:14" ht="24" x14ac:dyDescent="0.4">
      <c r="B7" s="72" t="s">
        <v>65</v>
      </c>
      <c r="C7" s="129"/>
      <c r="D7" s="73"/>
      <c r="E7" s="73"/>
      <c r="F7" s="73"/>
      <c r="G7" s="73"/>
      <c r="H7" s="73"/>
      <c r="I7" s="73"/>
      <c r="J7" s="73"/>
      <c r="K7" s="74"/>
    </row>
    <row r="9" spans="2:14" ht="24" customHeight="1" x14ac:dyDescent="0.4">
      <c r="B9" s="207" t="s">
        <v>69</v>
      </c>
      <c r="C9" s="208"/>
      <c r="D9" s="208"/>
      <c r="E9" s="208"/>
      <c r="F9" s="209"/>
      <c r="H9" s="267" t="s">
        <v>117</v>
      </c>
      <c r="I9" s="267"/>
    </row>
    <row r="10" spans="2:14" ht="24" customHeight="1" x14ac:dyDescent="0.4">
      <c r="B10" s="197" t="s">
        <v>70</v>
      </c>
      <c r="C10" s="198"/>
      <c r="D10" s="199"/>
      <c r="E10" s="263" t="str" cm="1">
        <f t="array" aca="1" ref="E10" ca="1">INDIRECT("'長野A'!E7",TRUE)</f>
        <v>矢出沢川流域開発サンプル</v>
      </c>
      <c r="F10" s="264"/>
      <c r="H10" s="130" t="s">
        <v>116</v>
      </c>
      <c r="I10" s="278" t="s">
        <v>180</v>
      </c>
    </row>
    <row r="11" spans="2:14" ht="24" customHeight="1" x14ac:dyDescent="0.4">
      <c r="B11" s="200" t="s">
        <v>94</v>
      </c>
      <c r="C11" s="201"/>
      <c r="D11" s="202"/>
      <c r="E11" s="265">
        <f>長野A!E8</f>
        <v>1.8</v>
      </c>
      <c r="F11" s="266"/>
      <c r="H11" s="131" t="s">
        <v>118</v>
      </c>
      <c r="I11" s="132">
        <v>76.820594784763713</v>
      </c>
    </row>
    <row r="12" spans="2:14" ht="24" customHeight="1" x14ac:dyDescent="0.4">
      <c r="B12" s="133"/>
      <c r="C12" s="133"/>
      <c r="D12" s="133"/>
      <c r="E12" s="133"/>
      <c r="F12" s="133"/>
      <c r="H12" s="131" t="s">
        <v>119</v>
      </c>
      <c r="I12" s="132">
        <v>92.986682386254202</v>
      </c>
    </row>
    <row r="13" spans="2:14" ht="30" x14ac:dyDescent="0.4">
      <c r="B13" s="134" t="s">
        <v>83</v>
      </c>
      <c r="C13" s="134"/>
    </row>
    <row r="14" spans="2:14" ht="26.25" thickBot="1" x14ac:dyDescent="0.45">
      <c r="B14" s="135" t="s">
        <v>97</v>
      </c>
      <c r="C14" s="135"/>
      <c r="I14" s="136" t="s">
        <v>107</v>
      </c>
    </row>
    <row r="15" spans="2:14" ht="78.75" x14ac:dyDescent="0.4">
      <c r="B15" s="137" t="s">
        <v>56</v>
      </c>
      <c r="C15" s="138" t="s">
        <v>60</v>
      </c>
      <c r="D15" s="139" t="s">
        <v>41</v>
      </c>
      <c r="E15" s="139" t="s">
        <v>43</v>
      </c>
      <c r="F15" s="140" t="s">
        <v>54</v>
      </c>
      <c r="G15" s="140" t="s">
        <v>165</v>
      </c>
      <c r="H15" s="141" t="s">
        <v>87</v>
      </c>
      <c r="I15" s="15" t="s">
        <v>88</v>
      </c>
      <c r="K15" s="142" t="s">
        <v>85</v>
      </c>
    </row>
    <row r="16" spans="2:14" ht="30" customHeight="1" x14ac:dyDescent="0.4">
      <c r="B16" s="143" t="s">
        <v>74</v>
      </c>
      <c r="C16" s="144" t="str" cm="1">
        <f t="array" aca="1" ref="C16" ca="1">INDIRECT("'長野A'!G11",TRUE)</f>
        <v>〇</v>
      </c>
      <c r="D16" s="5" t="s">
        <v>100</v>
      </c>
      <c r="E16" s="5" t="s">
        <v>104</v>
      </c>
      <c r="F16" s="145">
        <f>(1/360)*長野A!G43*'長野1(対応①②)'!I12*'長野1(対応①②)'!E11</f>
        <v>0.12914816998090867</v>
      </c>
      <c r="G16" s="146">
        <f>(1/360)*長野A!H43*'長野1(対応①②)'!I12*'長野1(対応①②)'!E11</f>
        <v>0.3564489491473079</v>
      </c>
      <c r="H16" s="147">
        <f ca="1">IF(C16="〇",ABS(G16-F16),"")</f>
        <v>0.22730077916639924</v>
      </c>
      <c r="I16" s="176"/>
      <c r="K16" s="259" t="str">
        <f ca="1">IF(INDEX(B16:B22,MATCH(MAX(H16:H22),H16:H22,0))="特定都市河川法","最大値は特定都市河川【対応①】","STEP.2へ【対応②】")</f>
        <v>STEP.2へ【対応②】</v>
      </c>
      <c r="N16" s="44"/>
    </row>
    <row r="17" spans="2:13" ht="30" customHeight="1" x14ac:dyDescent="0.4">
      <c r="B17" s="148" t="s">
        <v>42</v>
      </c>
      <c r="C17" s="149" t="str" cm="1">
        <f t="array" aca="1" ref="C17" ca="1">INDIRECT("'長野A'!G13",TRUE)</f>
        <v>〇</v>
      </c>
      <c r="D17" s="150" t="s">
        <v>101</v>
      </c>
      <c r="E17" s="150" t="s">
        <v>103</v>
      </c>
      <c r="F17" s="151">
        <f>(1/360)*長野A!L36*'長野1(対応①②)'!I11*'長野1(対応①②)'!E11</f>
        <v>0.10456136512370619</v>
      </c>
      <c r="G17" s="151">
        <f>(1/360)*長野A!M36*'長野1(対応①②)'!I11*'長野1(対応①②)'!E11</f>
        <v>0.2496669330504821</v>
      </c>
      <c r="H17" s="152">
        <f ca="1">IF(C17="〇",ABS(G17-F17),"")</f>
        <v>0.14510556792677592</v>
      </c>
      <c r="I17" s="177"/>
      <c r="K17" s="260"/>
    </row>
    <row r="18" spans="2:13" ht="30" customHeight="1" x14ac:dyDescent="0.4">
      <c r="B18" s="148" t="s">
        <v>42</v>
      </c>
      <c r="C18" s="149" t="str" cm="1">
        <f t="array" aca="1" ref="C18" ca="1">INDIRECT("'長野A'!G13",TRUE)</f>
        <v>〇</v>
      </c>
      <c r="D18" s="150" t="s">
        <v>101</v>
      </c>
      <c r="E18" s="150" t="s">
        <v>44</v>
      </c>
      <c r="F18" s="153" t="s">
        <v>45</v>
      </c>
      <c r="G18" s="151">
        <f>(1/360)*長野A!M36*'長野1(対応①②)'!I11*'長野1(対応①②)'!E11</f>
        <v>0.2496669330504821</v>
      </c>
      <c r="H18" s="152" t="str">
        <f>IF(長野A!G14="×",G18,"")</f>
        <v/>
      </c>
      <c r="I18" s="177"/>
      <c r="K18" s="260"/>
      <c r="M18" s="44"/>
    </row>
    <row r="19" spans="2:13" ht="30" customHeight="1" x14ac:dyDescent="0.4">
      <c r="B19" s="154" t="s">
        <v>47</v>
      </c>
      <c r="C19" s="155" t="str" cm="1">
        <f t="array" aca="1" ref="C19" ca="1">INDIRECT("'長野A'!G15",TRUE)</f>
        <v>〇</v>
      </c>
      <c r="D19" s="150" t="s">
        <v>101</v>
      </c>
      <c r="E19" s="156" t="s">
        <v>44</v>
      </c>
      <c r="F19" s="153" t="s">
        <v>45</v>
      </c>
      <c r="G19" s="151">
        <f>(1/360)*長野A!M36*'長野1(対応①②)'!I11*'長野1(対応①②)'!E11</f>
        <v>0.2496669330504821</v>
      </c>
      <c r="H19" s="157">
        <f ca="1">IF(C19="〇",G19,"")</f>
        <v>0.2496669330504821</v>
      </c>
      <c r="I19" s="177"/>
      <c r="K19" s="260"/>
      <c r="M19" s="44"/>
    </row>
    <row r="20" spans="2:13" ht="30" customHeight="1" x14ac:dyDescent="0.4">
      <c r="B20" s="10" t="s">
        <v>48</v>
      </c>
      <c r="C20" s="11" t="str" cm="1">
        <f t="array" aca="1" ref="C20" ca="1">INDIRECT("'長野A'!G16",TRUE)</f>
        <v>×</v>
      </c>
      <c r="D20" s="12" t="s">
        <v>102</v>
      </c>
      <c r="E20" s="12" t="s">
        <v>44</v>
      </c>
      <c r="F20" s="153" t="s">
        <v>45</v>
      </c>
      <c r="G20" s="151">
        <f>(1/360)*長野A!M36*'長野1(対応①②)'!I12*'長野1(対応①②)'!E11</f>
        <v>0.3022067177553262</v>
      </c>
      <c r="H20" s="157" t="str">
        <f t="shared" ref="H20:H21" ca="1" si="0">IF(C20="〇",G20-F20,"")</f>
        <v/>
      </c>
      <c r="I20" s="177"/>
      <c r="K20" s="260"/>
    </row>
    <row r="21" spans="2:13" ht="30" customHeight="1" x14ac:dyDescent="0.4">
      <c r="B21" s="10" t="s">
        <v>49</v>
      </c>
      <c r="C21" s="11" t="str" cm="1">
        <f t="array" aca="1" ref="C21" ca="1">INDIRECT("'長野A'!G17",TRUE)</f>
        <v>×</v>
      </c>
      <c r="D21" s="12" t="s">
        <v>102</v>
      </c>
      <c r="E21" s="12" t="s">
        <v>50</v>
      </c>
      <c r="F21" s="153"/>
      <c r="G21" s="151">
        <f>(1/360)*長野A!M36*'長野1(対応①②)'!I12*'長野1(対応①②)'!E11</f>
        <v>0.3022067177553262</v>
      </c>
      <c r="H21" s="157" t="str">
        <f t="shared" ca="1" si="0"/>
        <v/>
      </c>
      <c r="I21" s="177"/>
      <c r="K21" s="260"/>
    </row>
    <row r="22" spans="2:13" ht="30.75" customHeight="1" thickBot="1" x14ac:dyDescent="0.45">
      <c r="B22" s="158" t="s">
        <v>46</v>
      </c>
      <c r="C22" s="159" t="str" cm="1">
        <f t="array" aca="1" ref="C22" ca="1">INDIRECT("'長野A'!G11",TRUE)</f>
        <v>〇</v>
      </c>
      <c r="D22" s="160" t="s">
        <v>100</v>
      </c>
      <c r="E22" s="160" t="s">
        <v>103</v>
      </c>
      <c r="F22" s="161">
        <f>(1/360)*長野A!L36*'長野1(対応①②)'!I12*'長野1(対応①②)'!E11</f>
        <v>0.12656520658129047</v>
      </c>
      <c r="G22" s="161">
        <f>(1/360)*長野A!M36*'長野1(対応①②)'!I12*'長野1(対応①②)'!E11</f>
        <v>0.3022067177553262</v>
      </c>
      <c r="H22" s="162">
        <f ca="1">IF(C22="〇",ABS(G22-F22),"")</f>
        <v>0.17564151117403573</v>
      </c>
      <c r="I22" s="183"/>
      <c r="K22" s="260"/>
    </row>
    <row r="23" spans="2:13" ht="30.75" customHeight="1" x14ac:dyDescent="0.4">
      <c r="B23" s="163"/>
      <c r="C23" s="164"/>
      <c r="D23" s="164"/>
      <c r="K23" s="165"/>
    </row>
    <row r="24" spans="2:13" ht="30" x14ac:dyDescent="0.4">
      <c r="B24" s="134" t="s">
        <v>105</v>
      </c>
    </row>
    <row r="25" spans="2:13" ht="30.75" thickBot="1" x14ac:dyDescent="0.45">
      <c r="B25" s="166" t="s">
        <v>106</v>
      </c>
    </row>
    <row r="26" spans="2:13" ht="104.25" x14ac:dyDescent="0.4">
      <c r="B26" s="6" t="s">
        <v>56</v>
      </c>
      <c r="C26" s="7" t="s">
        <v>60</v>
      </c>
      <c r="D26" s="8" t="s">
        <v>41</v>
      </c>
      <c r="E26" s="8" t="s">
        <v>43</v>
      </c>
      <c r="F26" s="9" t="s">
        <v>63</v>
      </c>
      <c r="G26" s="9" t="s">
        <v>165</v>
      </c>
      <c r="H26" s="9" t="s">
        <v>87</v>
      </c>
      <c r="I26" s="15" t="s">
        <v>88</v>
      </c>
      <c r="K26" s="51" t="s">
        <v>156</v>
      </c>
    </row>
    <row r="27" spans="2:13" ht="31.5" customHeight="1" x14ac:dyDescent="0.4">
      <c r="B27" s="17" t="s">
        <v>84</v>
      </c>
      <c r="C27" s="18" t="str" cm="1">
        <f t="array" aca="1" ref="C27" ca="1">INDIRECT("'長野A'!G11",TRUE)</f>
        <v>〇</v>
      </c>
      <c r="D27" s="5" t="s">
        <v>100</v>
      </c>
      <c r="E27" s="5" t="s">
        <v>104</v>
      </c>
      <c r="F27" s="48">
        <f>F16</f>
        <v>0.12914816998090867</v>
      </c>
      <c r="G27" s="49">
        <f>G16</f>
        <v>0.3564489491473079</v>
      </c>
      <c r="H27" s="50">
        <f ca="1">H16</f>
        <v>0.22730077916639924</v>
      </c>
      <c r="I27" s="176"/>
      <c r="J27" s="45"/>
      <c r="K27" s="261" t="str">
        <f ca="1">(INDEX(B28:B31,MATCH(MAX(H28:H31),H28:H31,0)))</f>
        <v>都市計画法</v>
      </c>
    </row>
    <row r="28" spans="2:13" ht="31.5" customHeight="1" x14ac:dyDescent="0.4">
      <c r="B28" s="19" t="s">
        <v>42</v>
      </c>
      <c r="C28" s="16" t="str" cm="1">
        <f t="array" aca="1" ref="C28" ca="1">INDIRECT("'長野A'!G13",TRUE)</f>
        <v>〇</v>
      </c>
      <c r="D28" s="46" t="s">
        <v>154</v>
      </c>
      <c r="E28" s="46" t="s">
        <v>155</v>
      </c>
      <c r="F28" s="52" t="s">
        <v>77</v>
      </c>
      <c r="G28" s="53">
        <f>G18</f>
        <v>0.2496669330504821</v>
      </c>
      <c r="H28" s="54">
        <f>G28</f>
        <v>0.2496669330504821</v>
      </c>
      <c r="I28" s="177"/>
      <c r="J28" s="45"/>
      <c r="K28" s="262"/>
    </row>
    <row r="29" spans="2:13" ht="31.5" customHeight="1" x14ac:dyDescent="0.4">
      <c r="B29" s="10" t="s">
        <v>86</v>
      </c>
      <c r="C29" s="11" t="str" cm="1">
        <f t="array" aca="1" ref="C29" ca="1">INDIRECT("'長野A'!G15",TRUE)</f>
        <v>〇</v>
      </c>
      <c r="D29" s="184" t="str">
        <f>D19</f>
        <v>1/5規模</v>
      </c>
      <c r="E29" s="185" t="str">
        <f>E19</f>
        <v>全量</v>
      </c>
      <c r="F29" s="52" t="str">
        <f>F19</f>
        <v>-</v>
      </c>
      <c r="G29" s="53">
        <f>G19</f>
        <v>0.2496669330504821</v>
      </c>
      <c r="H29" s="54">
        <f ca="1">H19</f>
        <v>0.2496669330504821</v>
      </c>
      <c r="I29" s="177"/>
      <c r="J29" s="45"/>
      <c r="K29" s="262"/>
    </row>
    <row r="30" spans="2:13" ht="31.5" customHeight="1" x14ac:dyDescent="0.4">
      <c r="B30" s="10" t="s">
        <v>49</v>
      </c>
      <c r="C30" s="11" t="str" cm="1">
        <f t="array" aca="1" ref="C30" ca="1">INDIRECT("'長野A'!G17",TRUE)</f>
        <v>×</v>
      </c>
      <c r="D30" s="46" t="s">
        <v>167</v>
      </c>
      <c r="E30" s="12" t="s">
        <v>50</v>
      </c>
      <c r="F30" s="52"/>
      <c r="G30" s="53"/>
      <c r="H30" s="54"/>
      <c r="I30" s="177"/>
      <c r="J30" s="45"/>
      <c r="K30" s="262"/>
    </row>
    <row r="31" spans="2:13" ht="30.75" customHeight="1" thickBot="1" x14ac:dyDescent="0.45">
      <c r="B31" s="20" t="s">
        <v>46</v>
      </c>
      <c r="C31" s="21" t="str" cm="1">
        <f t="array" aca="1" ref="C31" ca="1">INDIRECT("'長野A'!G11",TRUE)</f>
        <v>〇</v>
      </c>
      <c r="D31" s="47" t="s">
        <v>168</v>
      </c>
      <c r="E31" s="47" t="s">
        <v>169</v>
      </c>
      <c r="F31" s="179">
        <f>F22</f>
        <v>0.12656520658129047</v>
      </c>
      <c r="G31" s="180">
        <f>G22</f>
        <v>0.3022067177553262</v>
      </c>
      <c r="H31" s="181">
        <f>G31-F31</f>
        <v>0.17564151117403573</v>
      </c>
      <c r="I31" s="178"/>
      <c r="J31" s="45"/>
      <c r="K31" s="262"/>
    </row>
    <row r="32" spans="2:13" ht="35.25" customHeight="1" x14ac:dyDescent="0.4">
      <c r="B32" s="13"/>
      <c r="C32" s="13"/>
      <c r="D32" s="13"/>
      <c r="E32" s="268" t="s">
        <v>170</v>
      </c>
      <c r="F32" s="268"/>
      <c r="G32" s="268"/>
      <c r="H32" s="268"/>
      <c r="I32" s="268"/>
    </row>
    <row r="33" spans="2:19" ht="35.25" customHeight="1" x14ac:dyDescent="0.4">
      <c r="B33" s="250" t="s">
        <v>166</v>
      </c>
      <c r="C33" s="251"/>
      <c r="D33" s="251"/>
      <c r="E33" s="251"/>
      <c r="F33" s="251"/>
      <c r="G33" s="251"/>
      <c r="H33" s="252"/>
      <c r="I33" s="14"/>
      <c r="K33" s="2"/>
      <c r="S33" s="102"/>
    </row>
    <row r="34" spans="2:19" ht="35.25" x14ac:dyDescent="0.4">
      <c r="B34" s="253"/>
      <c r="C34" s="254"/>
      <c r="D34" s="254"/>
      <c r="E34" s="254"/>
      <c r="F34" s="254"/>
      <c r="G34" s="254"/>
      <c r="H34" s="255"/>
      <c r="I34" s="14"/>
      <c r="K34" s="2"/>
    </row>
    <row r="35" spans="2:19" ht="18.75" customHeight="1" x14ac:dyDescent="0.4">
      <c r="B35" s="253"/>
      <c r="C35" s="254"/>
      <c r="D35" s="254"/>
      <c r="E35" s="254"/>
      <c r="F35" s="254"/>
      <c r="G35" s="254"/>
      <c r="H35" s="255"/>
      <c r="I35" s="14"/>
    </row>
    <row r="36" spans="2:19" ht="18.75" customHeight="1" x14ac:dyDescent="0.4">
      <c r="B36" s="253"/>
      <c r="C36" s="254"/>
      <c r="D36" s="254"/>
      <c r="E36" s="254"/>
      <c r="F36" s="254"/>
      <c r="G36" s="254"/>
      <c r="H36" s="255"/>
      <c r="I36" s="14"/>
    </row>
    <row r="37" spans="2:19" ht="18.75" customHeight="1" x14ac:dyDescent="0.4">
      <c r="B37" s="256"/>
      <c r="C37" s="257"/>
      <c r="D37" s="257"/>
      <c r="E37" s="257"/>
      <c r="F37" s="257"/>
      <c r="G37" s="257"/>
      <c r="H37" s="258"/>
      <c r="I37" s="14"/>
    </row>
    <row r="39" spans="2:19" x14ac:dyDescent="0.4">
      <c r="G39" s="210" t="s">
        <v>179</v>
      </c>
      <c r="H39" s="210"/>
      <c r="I39" s="210"/>
    </row>
  </sheetData>
  <sheetProtection algorithmName="SHA-512" hashValue="ZBSjz2hzE7o1l3jdvz6J6pInt6n0FSSXdluOoATR6S97IyybyiguLCFkouu7MNs9YSjD6cuw0fzDI7RE9tggiQ==" saltValue="D7SvkJI9ZsS2HRd/SjrHzQ==" spinCount="100000" sheet="1" objects="1" scenarios="1"/>
  <mergeCells count="11">
    <mergeCell ref="G39:I39"/>
    <mergeCell ref="B33:H37"/>
    <mergeCell ref="K16:K22"/>
    <mergeCell ref="K27:K31"/>
    <mergeCell ref="B9:F9"/>
    <mergeCell ref="B10:D10"/>
    <mergeCell ref="E10:F10"/>
    <mergeCell ref="B11:D11"/>
    <mergeCell ref="E11:F11"/>
    <mergeCell ref="H9:I9"/>
    <mergeCell ref="E32:I32"/>
  </mergeCells>
  <phoneticPr fontId="2"/>
  <conditionalFormatting sqref="B19:I19">
    <cfRule type="expression" dxfId="4" priority="4">
      <formula>$C$19="×"</formula>
    </cfRule>
  </conditionalFormatting>
  <conditionalFormatting sqref="B20:I20">
    <cfRule type="expression" dxfId="3" priority="6">
      <formula>$C$20="×"</formula>
    </cfRule>
  </conditionalFormatting>
  <conditionalFormatting sqref="B21:I21">
    <cfRule type="expression" dxfId="2" priority="5">
      <formula>$C$21="×"</formula>
    </cfRule>
  </conditionalFormatting>
  <conditionalFormatting sqref="B27:I31">
    <cfRule type="expression" dxfId="1" priority="2">
      <formula>INDEX($B$16:$B$22,MATCH(MAX($H$16:$H$22),$H$16:$H$22,0))="特定都市河川法"</formula>
    </cfRule>
  </conditionalFormatting>
  <conditionalFormatting sqref="K27">
    <cfRule type="expression" dxfId="0" priority="1">
      <formula>INDEX($B$16:$B$22,MATCH(MAX($H$16:$H$22),$H$16:$H$22,0))="特定都市河川法"</formula>
    </cfRule>
  </conditionalFormatting>
  <pageMargins left="0.70866141732283472" right="0.70866141732283472" top="0.74803149606299213" bottom="0.74803149606299213" header="0.31496062992125984" footer="0.31496062992125984"/>
  <pageSetup paperSize="9" scale="4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EE5E5547-2092-4120-81AB-B3087FC94769}">
            <xm:f>長野A!$G$14="〇"</xm:f>
            <x14:dxf>
              <fill>
                <patternFill>
                  <bgColor theme="0" tint="-0.499984740745262"/>
                </patternFill>
              </fill>
            </x14:dxf>
          </x14:cfRule>
          <xm:sqref>B18:I18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D3CA9-407B-4F85-BD12-BBEA96999603}">
  <sheetPr>
    <pageSetUpPr fitToPage="1"/>
  </sheetPr>
  <dimension ref="B1:K22"/>
  <sheetViews>
    <sheetView zoomScale="55" zoomScaleNormal="55" workbookViewId="0">
      <selection activeCell="E17" sqref="E17"/>
    </sheetView>
  </sheetViews>
  <sheetFormatPr defaultRowHeight="18.75" x14ac:dyDescent="0.4"/>
  <cols>
    <col min="1" max="1" width="4" customWidth="1"/>
    <col min="2" max="2" width="22.875" customWidth="1"/>
    <col min="3" max="3" width="14.5" customWidth="1"/>
    <col min="4" max="5" width="21.5" customWidth="1"/>
    <col min="6" max="6" width="18.75" customWidth="1"/>
    <col min="7" max="8" width="21.5" customWidth="1"/>
    <col min="9" max="9" width="21.75" customWidth="1"/>
    <col min="10" max="10" width="10" customWidth="1"/>
    <col min="11" max="11" width="43.125" customWidth="1"/>
    <col min="12" max="12" width="4.5" customWidth="1"/>
  </cols>
  <sheetData>
    <row r="1" spans="2:11" ht="44.25" customHeight="1" x14ac:dyDescent="0.4">
      <c r="B1" s="26" t="s">
        <v>160</v>
      </c>
      <c r="C1" s="26"/>
      <c r="D1" s="26"/>
      <c r="E1" s="26"/>
      <c r="F1" s="26"/>
      <c r="G1" s="26"/>
      <c r="H1" s="26"/>
      <c r="I1" s="67" t="s">
        <v>108</v>
      </c>
      <c r="J1" s="26"/>
      <c r="K1" s="26"/>
    </row>
    <row r="2" spans="2:11" ht="23.25" customHeight="1" x14ac:dyDescent="0.4">
      <c r="B2" s="68" t="s">
        <v>61</v>
      </c>
      <c r="C2" s="127"/>
      <c r="D2" s="69"/>
      <c r="E2" s="69"/>
      <c r="F2" s="69"/>
      <c r="G2" s="69"/>
      <c r="H2" s="69"/>
      <c r="I2" s="69"/>
      <c r="J2" s="69"/>
      <c r="K2" s="70"/>
    </row>
    <row r="3" spans="2:11" ht="24" x14ac:dyDescent="0.4">
      <c r="B3" s="71" t="s">
        <v>95</v>
      </c>
      <c r="C3" s="1"/>
      <c r="K3" s="128"/>
    </row>
    <row r="4" spans="2:11" ht="24" x14ac:dyDescent="0.4">
      <c r="B4" s="71" t="s">
        <v>68</v>
      </c>
      <c r="C4" s="1"/>
      <c r="K4" s="128"/>
    </row>
    <row r="5" spans="2:11" ht="24" x14ac:dyDescent="0.4">
      <c r="B5" s="71" t="s">
        <v>171</v>
      </c>
      <c r="C5" s="1"/>
      <c r="K5" s="128"/>
    </row>
    <row r="6" spans="2:11" ht="24" x14ac:dyDescent="0.4">
      <c r="B6" s="71" t="s">
        <v>172</v>
      </c>
      <c r="C6" s="1"/>
      <c r="K6" s="128"/>
    </row>
    <row r="7" spans="2:11" ht="24" x14ac:dyDescent="0.4">
      <c r="B7" s="71" t="s">
        <v>173</v>
      </c>
      <c r="C7" s="1"/>
      <c r="K7" s="128"/>
    </row>
    <row r="8" spans="2:11" ht="24" x14ac:dyDescent="0.4">
      <c r="B8" s="72" t="s">
        <v>174</v>
      </c>
      <c r="C8" s="129"/>
      <c r="D8" s="73"/>
      <c r="E8" s="73"/>
      <c r="F8" s="73"/>
      <c r="G8" s="73"/>
      <c r="H8" s="73"/>
      <c r="I8" s="73"/>
      <c r="J8" s="73"/>
      <c r="K8" s="74"/>
    </row>
    <row r="9" spans="2:11" ht="24" x14ac:dyDescent="0.4">
      <c r="B9" s="72"/>
      <c r="C9" s="129"/>
      <c r="D9" s="73"/>
      <c r="E9" s="73"/>
      <c r="F9" s="73"/>
    </row>
    <row r="10" spans="2:11" ht="24" customHeight="1" x14ac:dyDescent="0.4">
      <c r="B10" s="207" t="s">
        <v>69</v>
      </c>
      <c r="C10" s="208"/>
      <c r="D10" s="208"/>
      <c r="E10" s="208"/>
      <c r="F10" s="209"/>
    </row>
    <row r="11" spans="2:11" ht="24" customHeight="1" x14ac:dyDescent="0.4">
      <c r="B11" s="197" t="s">
        <v>70</v>
      </c>
      <c r="C11" s="198"/>
      <c r="D11" s="271" t="str" cm="1">
        <f t="array" aca="1" ref="D11" ca="1">INDIRECT("'長野A'!E7",TRUE)</f>
        <v>矢出沢川流域開発サンプル</v>
      </c>
      <c r="E11" s="272"/>
      <c r="F11" s="273"/>
    </row>
    <row r="12" spans="2:11" ht="24" customHeight="1" x14ac:dyDescent="0.4">
      <c r="B12" s="200" t="s">
        <v>94</v>
      </c>
      <c r="C12" s="201"/>
      <c r="D12" s="271">
        <f>長野A!E8</f>
        <v>1.8</v>
      </c>
      <c r="E12" s="272"/>
      <c r="F12" s="273"/>
    </row>
    <row r="15" spans="2:11" ht="72" x14ac:dyDescent="0.4">
      <c r="B15" s="22" t="s">
        <v>38</v>
      </c>
      <c r="C15" s="22" t="s">
        <v>40</v>
      </c>
      <c r="D15" s="22" t="s">
        <v>39</v>
      </c>
      <c r="E15" s="22" t="s">
        <v>43</v>
      </c>
      <c r="F15" s="22" t="s">
        <v>93</v>
      </c>
      <c r="G15" s="22" t="s">
        <v>92</v>
      </c>
      <c r="H15" s="22" t="s">
        <v>91</v>
      </c>
      <c r="I15" s="23" t="s">
        <v>89</v>
      </c>
      <c r="K15" s="269" t="s">
        <v>157</v>
      </c>
    </row>
    <row r="16" spans="2:11" ht="60" customHeight="1" x14ac:dyDescent="0.4">
      <c r="B16" s="24" t="s">
        <v>84</v>
      </c>
      <c r="C16" s="274">
        <f>D12</f>
        <v>1.8</v>
      </c>
      <c r="D16" s="153" t="s">
        <v>100</v>
      </c>
      <c r="E16" s="153" t="s">
        <v>103</v>
      </c>
      <c r="F16" s="153">
        <f>'長野1(対応①②)'!F16</f>
        <v>0.12914816998090867</v>
      </c>
      <c r="G16" s="153">
        <f>'長野1(対応①②)'!G16</f>
        <v>0.3564489491473079</v>
      </c>
      <c r="H16" s="153">
        <f ca="1">'長野1(対応①②)'!H16</f>
        <v>0.22730077916639924</v>
      </c>
      <c r="I16" s="167"/>
      <c r="K16" s="270"/>
    </row>
    <row r="17" spans="2:11" ht="60" customHeight="1" x14ac:dyDescent="0.4">
      <c r="B17" s="25" t="s">
        <v>42</v>
      </c>
      <c r="C17" s="275"/>
      <c r="D17" s="167"/>
      <c r="E17" s="168"/>
      <c r="F17" s="168"/>
      <c r="G17" s="168"/>
      <c r="H17" s="168"/>
      <c r="I17" s="169"/>
      <c r="K17" s="277"/>
    </row>
    <row r="18" spans="2:11" ht="60" customHeight="1" x14ac:dyDescent="0.4">
      <c r="B18" s="25" t="s">
        <v>67</v>
      </c>
      <c r="C18" s="275"/>
      <c r="D18" s="168"/>
      <c r="E18" s="168"/>
      <c r="F18" s="168"/>
      <c r="G18" s="168"/>
      <c r="H18" s="168"/>
      <c r="I18" s="169"/>
      <c r="K18" s="277"/>
    </row>
    <row r="19" spans="2:11" ht="60" customHeight="1" x14ac:dyDescent="0.4">
      <c r="B19" s="25" t="s">
        <v>49</v>
      </c>
      <c r="C19" s="275"/>
      <c r="D19" s="168"/>
      <c r="E19" s="168"/>
      <c r="F19" s="168"/>
      <c r="G19" s="168"/>
      <c r="H19" s="168"/>
      <c r="I19" s="169"/>
    </row>
    <row r="20" spans="2:11" ht="60" customHeight="1" x14ac:dyDescent="0.4">
      <c r="B20" s="25" t="s">
        <v>90</v>
      </c>
      <c r="C20" s="276"/>
      <c r="D20" s="168"/>
      <c r="E20" s="168"/>
      <c r="F20" s="170"/>
      <c r="G20" s="170"/>
      <c r="H20" s="170"/>
      <c r="I20" s="169"/>
    </row>
    <row r="21" spans="2:11" ht="18" customHeight="1" x14ac:dyDescent="0.4"/>
    <row r="22" spans="2:11" x14ac:dyDescent="0.4">
      <c r="B22" s="210" t="s">
        <v>179</v>
      </c>
      <c r="C22" s="210"/>
      <c r="D22" s="210"/>
    </row>
  </sheetData>
  <sheetProtection algorithmName="SHA-512" hashValue="rgmJs71LKaBo2JyJalaqUkZtpBDGJbyHxJP/i0+Kmi7tdHwunV1UnNpPQ1susmoI1ceqMln6cdPoySY0uiF8Cg==" saltValue="qCJfjKxWWs5yhsqpiT+87g==" spinCount="100000" sheet="1" objects="1" scenarios="1"/>
  <mergeCells count="9">
    <mergeCell ref="B22:D22"/>
    <mergeCell ref="K15:K16"/>
    <mergeCell ref="B10:F10"/>
    <mergeCell ref="B11:C11"/>
    <mergeCell ref="D11:F11"/>
    <mergeCell ref="C16:C20"/>
    <mergeCell ref="B12:C12"/>
    <mergeCell ref="D12:F12"/>
    <mergeCell ref="K17:K18"/>
  </mergeCells>
  <phoneticPr fontId="3"/>
  <pageMargins left="0.70866141732283472" right="0.70866141732283472" top="0.74803149606299213" bottom="0.74803149606299213" header="0.31496062992125984" footer="0.31496062992125984"/>
  <pageSetup paperSize="9" scale="51" orientation="landscape" r:id="rId1"/>
</worksheet>
</file>

<file path=docMetadata/LabelInfo.xml><?xml version="1.0" encoding="utf-8"?>
<clbl:labelList xmlns:clbl="http://schemas.microsoft.com/office/2020/mipLabelMetadata">
  <clbl:label id="{84033c2b-00f7-40c7-8f48-15b44c4f841c}" enabled="1" method="Privileged" siteId="{615d96c1-231f-40d5-b2ef-46a3c20be1f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長野A</vt:lpstr>
      <vt:lpstr>長野B</vt:lpstr>
      <vt:lpstr>長野1(対応①②)</vt:lpstr>
      <vt:lpstr>長野2(対応③)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米田 駿星</dc:creator>
  <cp:lastModifiedBy>小山　隼平</cp:lastModifiedBy>
  <cp:lastPrinted>2025-09-11T04:23:47Z</cp:lastPrinted>
  <dcterms:created xsi:type="dcterms:W3CDTF">2025-03-14T04:18:10Z</dcterms:created>
  <dcterms:modified xsi:type="dcterms:W3CDTF">2026-01-23T04:43:57Z</dcterms:modified>
</cp:coreProperties>
</file>