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>
    <mc:Choice Requires="x15">
      <x15ac:absPath xmlns:x15ac="http://schemas.microsoft.com/office/spreadsheetml/2010/11/ac" url="\\192.168.24.240\share\nagano_2022(R4)\01_事業活動計画書制度\補助金任意用\"/>
    </mc:Choice>
  </mc:AlternateContent>
  <bookViews>
    <workbookView xWindow="0" yWindow="0" windowWidth="14370" windowHeight="10980" tabRatio="875"/>
  </bookViews>
  <sheets>
    <sheet name="0_総括" sheetId="28" r:id="rId1"/>
    <sheet name="0_総括 (排出係数0.518算定)" sheetId="51" state="hidden" r:id="rId2"/>
    <sheet name="1_排出係数" sheetId="4" r:id="rId3"/>
    <sheet name="3_原単位目標算定" sheetId="29" r:id="rId4"/>
    <sheet name="2-1_使用量" sheetId="7" r:id="rId5"/>
    <sheet name="2-2_使用量" sheetId="71" r:id="rId6"/>
    <sheet name="2-3_使用量" sheetId="72" r:id="rId7"/>
    <sheet name="2-4_使用量" sheetId="73" r:id="rId8"/>
    <sheet name="2-5_使用量" sheetId="74" r:id="rId9"/>
    <sheet name="2-6_使用量" sheetId="75" r:id="rId10"/>
    <sheet name="2-7_使用量" sheetId="76" r:id="rId11"/>
    <sheet name="2-8_使用量" sheetId="77" r:id="rId12"/>
    <sheet name="2-9_使用量" sheetId="78" r:id="rId13"/>
    <sheet name="2-10_使用量" sheetId="79" r:id="rId14"/>
    <sheet name="2-11_使用量" sheetId="80" r:id="rId15"/>
    <sheet name="2-12_使用量" sheetId="81" r:id="rId16"/>
    <sheet name="2-13_使用量" sheetId="82" r:id="rId17"/>
    <sheet name="2-14_使用量" sheetId="83" r:id="rId18"/>
    <sheet name="2-15_使用量" sheetId="84" r:id="rId19"/>
    <sheet name="2-16_使用量" sheetId="85" r:id="rId20"/>
    <sheet name="2-17_使用量" sheetId="86" r:id="rId21"/>
    <sheet name="2-18_使用量" sheetId="87" r:id="rId22"/>
    <sheet name="2-19_使用量" sheetId="88" r:id="rId23"/>
    <sheet name="2-20_使用量" sheetId="89" r:id="rId24"/>
  </sheets>
  <definedNames>
    <definedName name="_xlnm.Print_Area" localSheetId="0">'0_総括'!$B$2:$M$73</definedName>
    <definedName name="_xlnm.Print_Area" localSheetId="1">'0_総括 (排出係数0.518算定)'!$B$2:$M$73</definedName>
    <definedName name="_xlnm.Print_Area" localSheetId="2">'1_排出係数'!$B$2:$K$53</definedName>
    <definedName name="_xlnm.Print_Area" localSheetId="4">'2-1_使用量'!$B$2:$L$73</definedName>
    <definedName name="_xlnm.Print_Area" localSheetId="13">'2-10_使用量'!$B$2:$L$73</definedName>
    <definedName name="_xlnm.Print_Area" localSheetId="14">'2-11_使用量'!$B$2:$L$73</definedName>
    <definedName name="_xlnm.Print_Area" localSheetId="15">'2-12_使用量'!$B$2:$L$73</definedName>
    <definedName name="_xlnm.Print_Area" localSheetId="16">'2-13_使用量'!$B$2:$L$73</definedName>
    <definedName name="_xlnm.Print_Area" localSheetId="17">'2-14_使用量'!$B$2:$L$73</definedName>
    <definedName name="_xlnm.Print_Area" localSheetId="18">'2-15_使用量'!$B$2:$L$73</definedName>
    <definedName name="_xlnm.Print_Area" localSheetId="19">'2-16_使用量'!$B$2:$L$73</definedName>
    <definedName name="_xlnm.Print_Area" localSheetId="20">'2-17_使用量'!$B$2:$L$73</definedName>
    <definedName name="_xlnm.Print_Area" localSheetId="21">'2-18_使用量'!$B$2:$L$73</definedName>
    <definedName name="_xlnm.Print_Area" localSheetId="22">'2-19_使用量'!$B$2:$L$73</definedName>
    <definedName name="_xlnm.Print_Area" localSheetId="5">'2-2_使用量'!$B$2:$L$73</definedName>
    <definedName name="_xlnm.Print_Area" localSheetId="23">'2-20_使用量'!$B$2:$L$73</definedName>
    <definedName name="_xlnm.Print_Area" localSheetId="6">'2-3_使用量'!$B$2:$L$73</definedName>
    <definedName name="_xlnm.Print_Area" localSheetId="7">'2-4_使用量'!$B$2:$L$73</definedName>
    <definedName name="_xlnm.Print_Area" localSheetId="8">'2-5_使用量'!$B$2:$L$73</definedName>
    <definedName name="_xlnm.Print_Area" localSheetId="9">'2-6_使用量'!$B$2:$L$73</definedName>
    <definedName name="_xlnm.Print_Area" localSheetId="10">'2-7_使用量'!$B$2:$L$73</definedName>
    <definedName name="_xlnm.Print_Area" localSheetId="11">'2-8_使用量'!$B$2:$L$73</definedName>
    <definedName name="_xlnm.Print_Area" localSheetId="12">'2-9_使用量'!$B$2:$L$73</definedName>
    <definedName name="_xlnm.Print_Area" localSheetId="3">'3_原単位目標算定'!$B$2:$O$28</definedName>
  </definedNames>
  <calcPr calcId="162913"/>
</workbook>
</file>

<file path=xl/calcChain.xml><?xml version="1.0" encoding="utf-8"?>
<calcChain xmlns="http://schemas.openxmlformats.org/spreadsheetml/2006/main">
  <c r="H71" i="28" l="1"/>
  <c r="H70" i="28"/>
  <c r="H69" i="28"/>
  <c r="H68" i="28"/>
  <c r="I63" i="28" l="1"/>
  <c r="H63" i="28"/>
  <c r="I62" i="28"/>
  <c r="H62" i="28"/>
  <c r="I61" i="28"/>
  <c r="H61" i="28"/>
  <c r="I60" i="28"/>
  <c r="H60" i="28"/>
  <c r="I59" i="28"/>
  <c r="H59" i="28"/>
  <c r="I58" i="28"/>
  <c r="H58" i="28"/>
  <c r="I57" i="28"/>
  <c r="H57" i="28"/>
  <c r="I56" i="28"/>
  <c r="H56" i="28"/>
  <c r="I55" i="28"/>
  <c r="H55" i="28"/>
  <c r="I54" i="28"/>
  <c r="H54" i="28"/>
  <c r="I53" i="28"/>
  <c r="H53" i="28"/>
  <c r="I52" i="28"/>
  <c r="H52" i="28"/>
  <c r="I48" i="28"/>
  <c r="H48" i="28"/>
  <c r="I47" i="28"/>
  <c r="H47" i="28"/>
  <c r="I46" i="28"/>
  <c r="H46" i="28"/>
  <c r="I45" i="28"/>
  <c r="H45" i="28"/>
  <c r="I44" i="28"/>
  <c r="H44" i="28"/>
  <c r="I43" i="28"/>
  <c r="H43" i="28"/>
  <c r="I42" i="28"/>
  <c r="H42" i="28"/>
  <c r="I41" i="28"/>
  <c r="H41" i="28"/>
  <c r="I40" i="28"/>
  <c r="H40" i="28"/>
  <c r="I39" i="28"/>
  <c r="H39" i="28"/>
  <c r="I38" i="28"/>
  <c r="H38" i="28"/>
  <c r="I37" i="28"/>
  <c r="H37" i="28"/>
  <c r="I36" i="28"/>
  <c r="H36" i="28"/>
  <c r="I35" i="28"/>
  <c r="H35" i="28"/>
  <c r="I34" i="28"/>
  <c r="H34" i="28"/>
  <c r="I33" i="28"/>
  <c r="H33" i="28"/>
  <c r="I32" i="28"/>
  <c r="H32" i="28"/>
  <c r="I31" i="28"/>
  <c r="H31" i="28"/>
  <c r="I30" i="28"/>
  <c r="H30" i="28"/>
  <c r="I29" i="28"/>
  <c r="H29" i="28"/>
  <c r="I28" i="28"/>
  <c r="H28" i="28"/>
  <c r="I27" i="28"/>
  <c r="H27" i="28"/>
  <c r="I26" i="28"/>
  <c r="H26" i="28"/>
  <c r="I25" i="28"/>
  <c r="H25" i="28"/>
  <c r="I24" i="28"/>
  <c r="H24" i="28"/>
  <c r="I23" i="28"/>
  <c r="H23" i="28"/>
  <c r="I22" i="28"/>
  <c r="H22" i="28"/>
  <c r="I21" i="28"/>
  <c r="H21" i="28"/>
  <c r="I20" i="28"/>
  <c r="H20" i="28"/>
  <c r="I19" i="28"/>
  <c r="H19" i="28"/>
  <c r="K71" i="89" l="1"/>
  <c r="K70" i="89"/>
  <c r="K69" i="89"/>
  <c r="K68" i="89"/>
  <c r="I62" i="89"/>
  <c r="H62" i="89"/>
  <c r="G62" i="89"/>
  <c r="I61" i="89"/>
  <c r="F61" i="89"/>
  <c r="D61" i="89"/>
  <c r="I60" i="89"/>
  <c r="F60" i="89"/>
  <c r="D60" i="89"/>
  <c r="I59" i="89"/>
  <c r="F59" i="89"/>
  <c r="D59" i="89"/>
  <c r="I58" i="89"/>
  <c r="F58" i="89"/>
  <c r="D58" i="89"/>
  <c r="I57" i="89"/>
  <c r="F57" i="89"/>
  <c r="D57" i="89"/>
  <c r="I56" i="89"/>
  <c r="F56" i="89"/>
  <c r="D56" i="89"/>
  <c r="I55" i="89"/>
  <c r="F55" i="89"/>
  <c r="D55" i="89"/>
  <c r="I54" i="89"/>
  <c r="F54" i="89"/>
  <c r="D54" i="89"/>
  <c r="I53" i="89"/>
  <c r="F53" i="89"/>
  <c r="D53" i="89"/>
  <c r="I52" i="89"/>
  <c r="F52" i="89"/>
  <c r="G72" i="89" s="1"/>
  <c r="K72" i="89" s="1"/>
  <c r="D52" i="89"/>
  <c r="K51" i="89"/>
  <c r="I51" i="89"/>
  <c r="L51" i="89" s="1"/>
  <c r="L50" i="89"/>
  <c r="L62" i="89" s="1"/>
  <c r="K50" i="89"/>
  <c r="K62" i="89" s="1"/>
  <c r="I50" i="89"/>
  <c r="F50" i="89"/>
  <c r="E50" i="89"/>
  <c r="K46" i="89"/>
  <c r="I46" i="89"/>
  <c r="L46" i="89" s="1"/>
  <c r="K45" i="89"/>
  <c r="I45" i="89"/>
  <c r="L45" i="89" s="1"/>
  <c r="K44" i="89"/>
  <c r="I44" i="89"/>
  <c r="L44" i="89" s="1"/>
  <c r="L43" i="89"/>
  <c r="K43" i="89"/>
  <c r="I43" i="89"/>
  <c r="K42" i="89"/>
  <c r="J42" i="89"/>
  <c r="I42" i="89"/>
  <c r="L42" i="89" s="1"/>
  <c r="C42" i="89"/>
  <c r="L41" i="89"/>
  <c r="K41" i="89"/>
  <c r="J41" i="89"/>
  <c r="I41" i="89"/>
  <c r="C41" i="89"/>
  <c r="K40" i="89"/>
  <c r="I40" i="89"/>
  <c r="L40" i="89" s="1"/>
  <c r="C40" i="89"/>
  <c r="K39" i="89"/>
  <c r="I39" i="89"/>
  <c r="L39" i="89" s="1"/>
  <c r="L38" i="89"/>
  <c r="K38" i="89"/>
  <c r="I38" i="89"/>
  <c r="L37" i="89"/>
  <c r="K37" i="89"/>
  <c r="I37" i="89"/>
  <c r="K36" i="89"/>
  <c r="I36" i="89"/>
  <c r="L36" i="89" s="1"/>
  <c r="K35" i="89"/>
  <c r="I35" i="89"/>
  <c r="L35" i="89" s="1"/>
  <c r="L34" i="89"/>
  <c r="K34" i="89"/>
  <c r="I34" i="89"/>
  <c r="L33" i="89"/>
  <c r="K33" i="89"/>
  <c r="I33" i="89"/>
  <c r="K32" i="89"/>
  <c r="I32" i="89"/>
  <c r="L32" i="89" s="1"/>
  <c r="K31" i="89"/>
  <c r="I31" i="89"/>
  <c r="L31" i="89" s="1"/>
  <c r="L30" i="89"/>
  <c r="K30" i="89"/>
  <c r="I30" i="89"/>
  <c r="L29" i="89"/>
  <c r="K29" i="89"/>
  <c r="I29" i="89"/>
  <c r="K28" i="89"/>
  <c r="I28" i="89"/>
  <c r="L28" i="89" s="1"/>
  <c r="K27" i="89"/>
  <c r="I27" i="89"/>
  <c r="L27" i="89" s="1"/>
  <c r="L26" i="89"/>
  <c r="K26" i="89"/>
  <c r="I26" i="89"/>
  <c r="L25" i="89"/>
  <c r="K25" i="89"/>
  <c r="I25" i="89"/>
  <c r="K24" i="89"/>
  <c r="I24" i="89"/>
  <c r="L24" i="89" s="1"/>
  <c r="K23" i="89"/>
  <c r="I23" i="89"/>
  <c r="L23" i="89" s="1"/>
  <c r="L22" i="89"/>
  <c r="K22" i="89"/>
  <c r="I22" i="89"/>
  <c r="L21" i="89"/>
  <c r="K21" i="89"/>
  <c r="I21" i="89"/>
  <c r="K20" i="89"/>
  <c r="I20" i="89"/>
  <c r="L20" i="89" s="1"/>
  <c r="K19" i="89"/>
  <c r="I19" i="89"/>
  <c r="L19" i="89" s="1"/>
  <c r="L18" i="89"/>
  <c r="K18" i="89"/>
  <c r="I18" i="89"/>
  <c r="K17" i="89"/>
  <c r="K47" i="89" s="1"/>
  <c r="K63" i="89" s="1"/>
  <c r="I17" i="89"/>
  <c r="L17" i="89" s="1"/>
  <c r="E4" i="89"/>
  <c r="K71" i="88"/>
  <c r="K70" i="88"/>
  <c r="K69" i="88"/>
  <c r="K68" i="88"/>
  <c r="I62" i="88"/>
  <c r="H62" i="88"/>
  <c r="G62" i="88"/>
  <c r="I61" i="88"/>
  <c r="F61" i="88"/>
  <c r="D61" i="88"/>
  <c r="I60" i="88"/>
  <c r="F60" i="88"/>
  <c r="D60" i="88"/>
  <c r="I59" i="88"/>
  <c r="F59" i="88"/>
  <c r="D59" i="88"/>
  <c r="I58" i="88"/>
  <c r="F58" i="88"/>
  <c r="D58" i="88"/>
  <c r="I57" i="88"/>
  <c r="F57" i="88"/>
  <c r="D57" i="88"/>
  <c r="I56" i="88"/>
  <c r="F56" i="88"/>
  <c r="D56" i="88"/>
  <c r="I55" i="88"/>
  <c r="F55" i="88"/>
  <c r="D55" i="88"/>
  <c r="I54" i="88"/>
  <c r="F54" i="88"/>
  <c r="D54" i="88"/>
  <c r="I53" i="88"/>
  <c r="F53" i="88"/>
  <c r="D53" i="88"/>
  <c r="I52" i="88"/>
  <c r="F52" i="88"/>
  <c r="D52" i="88"/>
  <c r="K51" i="88"/>
  <c r="I51" i="88"/>
  <c r="L51" i="88" s="1"/>
  <c r="L50" i="88"/>
  <c r="L62" i="88" s="1"/>
  <c r="K50" i="88"/>
  <c r="K62" i="88" s="1"/>
  <c r="I50" i="88"/>
  <c r="F50" i="88"/>
  <c r="E50" i="88"/>
  <c r="L46" i="88"/>
  <c r="K46" i="88"/>
  <c r="I46" i="88"/>
  <c r="K45" i="88"/>
  <c r="I45" i="88"/>
  <c r="L45" i="88" s="1"/>
  <c r="K44" i="88"/>
  <c r="I44" i="88"/>
  <c r="L44" i="88" s="1"/>
  <c r="L43" i="88"/>
  <c r="K43" i="88"/>
  <c r="I43" i="88"/>
  <c r="K42" i="88"/>
  <c r="J42" i="88"/>
  <c r="I42" i="88"/>
  <c r="L42" i="88" s="1"/>
  <c r="C42" i="88"/>
  <c r="L41" i="88"/>
  <c r="K41" i="88"/>
  <c r="J41" i="88"/>
  <c r="I41" i="88"/>
  <c r="C41" i="88"/>
  <c r="K40" i="88"/>
  <c r="I40" i="88"/>
  <c r="L40" i="88" s="1"/>
  <c r="C40" i="88"/>
  <c r="K39" i="88"/>
  <c r="I39" i="88"/>
  <c r="L39" i="88" s="1"/>
  <c r="L38" i="88"/>
  <c r="K38" i="88"/>
  <c r="I38" i="88"/>
  <c r="L37" i="88"/>
  <c r="K37" i="88"/>
  <c r="I37" i="88"/>
  <c r="K36" i="88"/>
  <c r="I36" i="88"/>
  <c r="L36" i="88" s="1"/>
  <c r="K35" i="88"/>
  <c r="I35" i="88"/>
  <c r="L35" i="88" s="1"/>
  <c r="L34" i="88"/>
  <c r="K34" i="88"/>
  <c r="I34" i="88"/>
  <c r="L33" i="88"/>
  <c r="K33" i="88"/>
  <c r="I33" i="88"/>
  <c r="K32" i="88"/>
  <c r="I32" i="88"/>
  <c r="L32" i="88" s="1"/>
  <c r="K31" i="88"/>
  <c r="I31" i="88"/>
  <c r="L31" i="88" s="1"/>
  <c r="L30" i="88"/>
  <c r="K30" i="88"/>
  <c r="I30" i="88"/>
  <c r="L29" i="88"/>
  <c r="K29" i="88"/>
  <c r="I29" i="88"/>
  <c r="K28" i="88"/>
  <c r="I28" i="88"/>
  <c r="L28" i="88" s="1"/>
  <c r="K27" i="88"/>
  <c r="I27" i="88"/>
  <c r="L27" i="88" s="1"/>
  <c r="L26" i="88"/>
  <c r="K26" i="88"/>
  <c r="I26" i="88"/>
  <c r="L25" i="88"/>
  <c r="K25" i="88"/>
  <c r="I25" i="88"/>
  <c r="K24" i="88"/>
  <c r="I24" i="88"/>
  <c r="L24" i="88" s="1"/>
  <c r="K23" i="88"/>
  <c r="I23" i="88"/>
  <c r="L23" i="88" s="1"/>
  <c r="L22" i="88"/>
  <c r="K22" i="88"/>
  <c r="I22" i="88"/>
  <c r="L21" i="88"/>
  <c r="K21" i="88"/>
  <c r="I21" i="88"/>
  <c r="K20" i="88"/>
  <c r="I20" i="88"/>
  <c r="L20" i="88" s="1"/>
  <c r="K19" i="88"/>
  <c r="I19" i="88"/>
  <c r="L19" i="88" s="1"/>
  <c r="L18" i="88"/>
  <c r="K18" i="88"/>
  <c r="I18" i="88"/>
  <c r="K17" i="88"/>
  <c r="K47" i="88" s="1"/>
  <c r="K63" i="88" s="1"/>
  <c r="I17" i="88"/>
  <c r="L17" i="88" s="1"/>
  <c r="E4" i="88"/>
  <c r="K71" i="87"/>
  <c r="K70" i="87"/>
  <c r="K69" i="87"/>
  <c r="K68" i="87"/>
  <c r="I62" i="87"/>
  <c r="H62" i="87"/>
  <c r="G62" i="87"/>
  <c r="I61" i="87"/>
  <c r="F61" i="87"/>
  <c r="D61" i="87"/>
  <c r="I60" i="87"/>
  <c r="F60" i="87"/>
  <c r="D60" i="87"/>
  <c r="I59" i="87"/>
  <c r="F59" i="87"/>
  <c r="D59" i="87"/>
  <c r="I58" i="87"/>
  <c r="F58" i="87"/>
  <c r="D58" i="87"/>
  <c r="I57" i="87"/>
  <c r="F57" i="87"/>
  <c r="D57" i="87"/>
  <c r="I56" i="87"/>
  <c r="F56" i="87"/>
  <c r="D56" i="87"/>
  <c r="I55" i="87"/>
  <c r="F55" i="87"/>
  <c r="D55" i="87"/>
  <c r="I54" i="87"/>
  <c r="F54" i="87"/>
  <c r="D54" i="87"/>
  <c r="I53" i="87"/>
  <c r="F53" i="87"/>
  <c r="D53" i="87"/>
  <c r="I52" i="87"/>
  <c r="F52" i="87"/>
  <c r="D52" i="87"/>
  <c r="L51" i="87"/>
  <c r="K51" i="87"/>
  <c r="I51" i="87"/>
  <c r="L50" i="87"/>
  <c r="L62" i="87" s="1"/>
  <c r="K50" i="87"/>
  <c r="K62" i="87" s="1"/>
  <c r="I50" i="87"/>
  <c r="F50" i="87"/>
  <c r="E50" i="87"/>
  <c r="K46" i="87"/>
  <c r="I46" i="87"/>
  <c r="L46" i="87" s="1"/>
  <c r="K45" i="87"/>
  <c r="I45" i="87"/>
  <c r="L45" i="87" s="1"/>
  <c r="L44" i="87"/>
  <c r="K44" i="87"/>
  <c r="I44" i="87"/>
  <c r="L43" i="87"/>
  <c r="K43" i="87"/>
  <c r="I43" i="87"/>
  <c r="L42" i="87"/>
  <c r="K42" i="87"/>
  <c r="J42" i="87"/>
  <c r="I42" i="87"/>
  <c r="C42" i="87"/>
  <c r="L41" i="87"/>
  <c r="K41" i="87"/>
  <c r="J41" i="87"/>
  <c r="I41" i="87"/>
  <c r="C41" i="87"/>
  <c r="L40" i="87"/>
  <c r="K40" i="87"/>
  <c r="I40" i="87"/>
  <c r="C40" i="87"/>
  <c r="L39" i="87"/>
  <c r="K39" i="87"/>
  <c r="I39" i="87"/>
  <c r="L38" i="87"/>
  <c r="K38" i="87"/>
  <c r="I38" i="87"/>
  <c r="K37" i="87"/>
  <c r="I37" i="87"/>
  <c r="L37" i="87" s="1"/>
  <c r="K36" i="87"/>
  <c r="I36" i="87"/>
  <c r="L36" i="87" s="1"/>
  <c r="L35" i="87"/>
  <c r="K35" i="87"/>
  <c r="I35" i="87"/>
  <c r="L34" i="87"/>
  <c r="K34" i="87"/>
  <c r="I34" i="87"/>
  <c r="K33" i="87"/>
  <c r="I33" i="87"/>
  <c r="L33" i="87" s="1"/>
  <c r="K32" i="87"/>
  <c r="I32" i="87"/>
  <c r="L32" i="87" s="1"/>
  <c r="L31" i="87"/>
  <c r="K31" i="87"/>
  <c r="I31" i="87"/>
  <c r="L30" i="87"/>
  <c r="K30" i="87"/>
  <c r="I30" i="87"/>
  <c r="K29" i="87"/>
  <c r="I29" i="87"/>
  <c r="L29" i="87" s="1"/>
  <c r="K28" i="87"/>
  <c r="I28" i="87"/>
  <c r="L28" i="87" s="1"/>
  <c r="L27" i="87"/>
  <c r="K27" i="87"/>
  <c r="I27" i="87"/>
  <c r="L26" i="87"/>
  <c r="K26" i="87"/>
  <c r="I26" i="87"/>
  <c r="K25" i="87"/>
  <c r="I25" i="87"/>
  <c r="L25" i="87" s="1"/>
  <c r="K24" i="87"/>
  <c r="I24" i="87"/>
  <c r="L24" i="87" s="1"/>
  <c r="L23" i="87"/>
  <c r="K23" i="87"/>
  <c r="I23" i="87"/>
  <c r="L22" i="87"/>
  <c r="K22" i="87"/>
  <c r="I22" i="87"/>
  <c r="K21" i="87"/>
  <c r="I21" i="87"/>
  <c r="L21" i="87" s="1"/>
  <c r="K20" i="87"/>
  <c r="I20" i="87"/>
  <c r="L20" i="87" s="1"/>
  <c r="L19" i="87"/>
  <c r="K19" i="87"/>
  <c r="I19" i="87"/>
  <c r="L18" i="87"/>
  <c r="K18" i="87"/>
  <c r="I18" i="87"/>
  <c r="K17" i="87"/>
  <c r="K47" i="87" s="1"/>
  <c r="K63" i="87" s="1"/>
  <c r="I17" i="87"/>
  <c r="L17" i="87" s="1"/>
  <c r="E4" i="87"/>
  <c r="K71" i="86"/>
  <c r="K70" i="86"/>
  <c r="K69" i="86"/>
  <c r="K68" i="86"/>
  <c r="I62" i="86"/>
  <c r="H62" i="86"/>
  <c r="G62" i="86"/>
  <c r="I61" i="86"/>
  <c r="F61" i="86"/>
  <c r="D61" i="86"/>
  <c r="I60" i="86"/>
  <c r="F60" i="86"/>
  <c r="D60" i="86"/>
  <c r="I59" i="86"/>
  <c r="F59" i="86"/>
  <c r="D59" i="86"/>
  <c r="I58" i="86"/>
  <c r="F58" i="86"/>
  <c r="D58" i="86"/>
  <c r="I57" i="86"/>
  <c r="F57" i="86"/>
  <c r="D57" i="86"/>
  <c r="I56" i="86"/>
  <c r="F56" i="86"/>
  <c r="D56" i="86"/>
  <c r="I55" i="86"/>
  <c r="F55" i="86"/>
  <c r="D55" i="86"/>
  <c r="I54" i="86"/>
  <c r="F54" i="86"/>
  <c r="D54" i="86"/>
  <c r="I53" i="86"/>
  <c r="F53" i="86"/>
  <c r="D53" i="86"/>
  <c r="I52" i="86"/>
  <c r="F52" i="86"/>
  <c r="D52" i="86"/>
  <c r="K51" i="86"/>
  <c r="I51" i="86"/>
  <c r="L51" i="86" s="1"/>
  <c r="L50" i="86"/>
  <c r="L62" i="86" s="1"/>
  <c r="K50" i="86"/>
  <c r="K62" i="86" s="1"/>
  <c r="I50" i="86"/>
  <c r="F50" i="86"/>
  <c r="E50" i="86"/>
  <c r="L46" i="86"/>
  <c r="K46" i="86"/>
  <c r="I46" i="86"/>
  <c r="K45" i="86"/>
  <c r="I45" i="86"/>
  <c r="L45" i="86" s="1"/>
  <c r="K44" i="86"/>
  <c r="I44" i="86"/>
  <c r="L44" i="86" s="1"/>
  <c r="L43" i="86"/>
  <c r="K43" i="86"/>
  <c r="I43" i="86"/>
  <c r="L42" i="86"/>
  <c r="K42" i="86"/>
  <c r="J42" i="86"/>
  <c r="I42" i="86"/>
  <c r="C42" i="86"/>
  <c r="L41" i="86"/>
  <c r="K41" i="86"/>
  <c r="J41" i="86"/>
  <c r="I41" i="86"/>
  <c r="C41" i="86"/>
  <c r="K40" i="86"/>
  <c r="I40" i="86"/>
  <c r="L40" i="86" s="1"/>
  <c r="C40" i="86"/>
  <c r="K39" i="86"/>
  <c r="I39" i="86"/>
  <c r="L39" i="86" s="1"/>
  <c r="L38" i="86"/>
  <c r="K38" i="86"/>
  <c r="I38" i="86"/>
  <c r="L37" i="86"/>
  <c r="K37" i="86"/>
  <c r="I37" i="86"/>
  <c r="K36" i="86"/>
  <c r="I36" i="86"/>
  <c r="L36" i="86" s="1"/>
  <c r="K35" i="86"/>
  <c r="I35" i="86"/>
  <c r="L35" i="86" s="1"/>
  <c r="L34" i="86"/>
  <c r="K34" i="86"/>
  <c r="I34" i="86"/>
  <c r="L33" i="86"/>
  <c r="K33" i="86"/>
  <c r="I33" i="86"/>
  <c r="K32" i="86"/>
  <c r="I32" i="86"/>
  <c r="L32" i="86" s="1"/>
  <c r="K31" i="86"/>
  <c r="I31" i="86"/>
  <c r="L31" i="86" s="1"/>
  <c r="L30" i="86"/>
  <c r="K30" i="86"/>
  <c r="I30" i="86"/>
  <c r="L29" i="86"/>
  <c r="K29" i="86"/>
  <c r="I29" i="86"/>
  <c r="K28" i="86"/>
  <c r="I28" i="86"/>
  <c r="L28" i="86" s="1"/>
  <c r="K27" i="86"/>
  <c r="I27" i="86"/>
  <c r="L27" i="86" s="1"/>
  <c r="L26" i="86"/>
  <c r="K26" i="86"/>
  <c r="I26" i="86"/>
  <c r="L25" i="86"/>
  <c r="K25" i="86"/>
  <c r="I25" i="86"/>
  <c r="K24" i="86"/>
  <c r="I24" i="86"/>
  <c r="L24" i="86" s="1"/>
  <c r="K23" i="86"/>
  <c r="I23" i="86"/>
  <c r="L23" i="86" s="1"/>
  <c r="L22" i="86"/>
  <c r="K22" i="86"/>
  <c r="I22" i="86"/>
  <c r="L21" i="86"/>
  <c r="K21" i="86"/>
  <c r="I21" i="86"/>
  <c r="K20" i="86"/>
  <c r="I20" i="86"/>
  <c r="L20" i="86" s="1"/>
  <c r="K19" i="86"/>
  <c r="I19" i="86"/>
  <c r="L19" i="86" s="1"/>
  <c r="L18" i="86"/>
  <c r="K18" i="86"/>
  <c r="I18" i="86"/>
  <c r="K17" i="86"/>
  <c r="K47" i="86" s="1"/>
  <c r="I17" i="86"/>
  <c r="L17" i="86" s="1"/>
  <c r="E4" i="86"/>
  <c r="K71" i="85"/>
  <c r="K70" i="85"/>
  <c r="K69" i="85"/>
  <c r="K68" i="85"/>
  <c r="I62" i="85"/>
  <c r="H62" i="85"/>
  <c r="G62" i="85"/>
  <c r="I61" i="85"/>
  <c r="F61" i="85"/>
  <c r="D61" i="85"/>
  <c r="I60" i="85"/>
  <c r="F60" i="85"/>
  <c r="D60" i="85"/>
  <c r="I59" i="85"/>
  <c r="F59" i="85"/>
  <c r="D59" i="85"/>
  <c r="I58" i="85"/>
  <c r="F58" i="85"/>
  <c r="D58" i="85"/>
  <c r="I57" i="85"/>
  <c r="F57" i="85"/>
  <c r="D57" i="85"/>
  <c r="I56" i="85"/>
  <c r="F56" i="85"/>
  <c r="D56" i="85"/>
  <c r="I55" i="85"/>
  <c r="F55" i="85"/>
  <c r="D55" i="85"/>
  <c r="I54" i="85"/>
  <c r="F54" i="85"/>
  <c r="D54" i="85"/>
  <c r="I53" i="85"/>
  <c r="F53" i="85"/>
  <c r="D53" i="85"/>
  <c r="I52" i="85"/>
  <c r="F52" i="85"/>
  <c r="G72" i="85" s="1"/>
  <c r="K72" i="85" s="1"/>
  <c r="D52" i="85"/>
  <c r="K51" i="85"/>
  <c r="I51" i="85"/>
  <c r="L51" i="85" s="1"/>
  <c r="L50" i="85"/>
  <c r="L62" i="85" s="1"/>
  <c r="K50" i="85"/>
  <c r="K62" i="85" s="1"/>
  <c r="I50" i="85"/>
  <c r="F50" i="85"/>
  <c r="E50" i="85"/>
  <c r="L46" i="85"/>
  <c r="K46" i="85"/>
  <c r="I46" i="85"/>
  <c r="K45" i="85"/>
  <c r="I45" i="85"/>
  <c r="L45" i="85" s="1"/>
  <c r="K44" i="85"/>
  <c r="I44" i="85"/>
  <c r="L44" i="85" s="1"/>
  <c r="L43" i="85"/>
  <c r="K43" i="85"/>
  <c r="I43" i="85"/>
  <c r="K42" i="85"/>
  <c r="J42" i="85"/>
  <c r="I42" i="85"/>
  <c r="L42" i="85" s="1"/>
  <c r="C42" i="85"/>
  <c r="L41" i="85"/>
  <c r="K41" i="85"/>
  <c r="J41" i="85"/>
  <c r="I41" i="85"/>
  <c r="C41" i="85"/>
  <c r="K40" i="85"/>
  <c r="I40" i="85"/>
  <c r="L40" i="85" s="1"/>
  <c r="C40" i="85"/>
  <c r="K39" i="85"/>
  <c r="I39" i="85"/>
  <c r="L39" i="85" s="1"/>
  <c r="L38" i="85"/>
  <c r="K38" i="85"/>
  <c r="I38" i="85"/>
  <c r="L37" i="85"/>
  <c r="K37" i="85"/>
  <c r="I37" i="85"/>
  <c r="K36" i="85"/>
  <c r="I36" i="85"/>
  <c r="L36" i="85" s="1"/>
  <c r="K35" i="85"/>
  <c r="I35" i="85"/>
  <c r="L35" i="85" s="1"/>
  <c r="L34" i="85"/>
  <c r="K34" i="85"/>
  <c r="I34" i="85"/>
  <c r="L33" i="85"/>
  <c r="K33" i="85"/>
  <c r="I33" i="85"/>
  <c r="K32" i="85"/>
  <c r="I32" i="85"/>
  <c r="L32" i="85" s="1"/>
  <c r="K31" i="85"/>
  <c r="I31" i="85"/>
  <c r="L31" i="85" s="1"/>
  <c r="L30" i="85"/>
  <c r="K30" i="85"/>
  <c r="I30" i="85"/>
  <c r="L29" i="85"/>
  <c r="K29" i="85"/>
  <c r="I29" i="85"/>
  <c r="K28" i="85"/>
  <c r="I28" i="85"/>
  <c r="L28" i="85" s="1"/>
  <c r="K27" i="85"/>
  <c r="I27" i="85"/>
  <c r="L27" i="85" s="1"/>
  <c r="L26" i="85"/>
  <c r="K26" i="85"/>
  <c r="I26" i="85"/>
  <c r="L25" i="85"/>
  <c r="K25" i="85"/>
  <c r="I25" i="85"/>
  <c r="K24" i="85"/>
  <c r="I24" i="85"/>
  <c r="L24" i="85" s="1"/>
  <c r="K23" i="85"/>
  <c r="I23" i="85"/>
  <c r="L23" i="85" s="1"/>
  <c r="L22" i="85"/>
  <c r="K22" i="85"/>
  <c r="I22" i="85"/>
  <c r="L21" i="85"/>
  <c r="K21" i="85"/>
  <c r="I21" i="85"/>
  <c r="K20" i="85"/>
  <c r="I20" i="85"/>
  <c r="L20" i="85" s="1"/>
  <c r="K19" i="85"/>
  <c r="I19" i="85"/>
  <c r="L19" i="85" s="1"/>
  <c r="L18" i="85"/>
  <c r="K18" i="85"/>
  <c r="I18" i="85"/>
  <c r="K17" i="85"/>
  <c r="K47" i="85" s="1"/>
  <c r="K63" i="85" s="1"/>
  <c r="I17" i="85"/>
  <c r="L17" i="85" s="1"/>
  <c r="E4" i="85"/>
  <c r="K71" i="84"/>
  <c r="K70" i="84"/>
  <c r="K69" i="84"/>
  <c r="K68" i="84"/>
  <c r="I62" i="84"/>
  <c r="H62" i="84"/>
  <c r="G62" i="84"/>
  <c r="I61" i="84"/>
  <c r="F61" i="84"/>
  <c r="D61" i="84"/>
  <c r="I60" i="84"/>
  <c r="F60" i="84"/>
  <c r="D60" i="84"/>
  <c r="I59" i="84"/>
  <c r="F59" i="84"/>
  <c r="D59" i="84"/>
  <c r="I58" i="84"/>
  <c r="F58" i="84"/>
  <c r="D58" i="84"/>
  <c r="I57" i="84"/>
  <c r="F57" i="84"/>
  <c r="D57" i="84"/>
  <c r="I56" i="84"/>
  <c r="F56" i="84"/>
  <c r="D56" i="84"/>
  <c r="I55" i="84"/>
  <c r="F55" i="84"/>
  <c r="D55" i="84"/>
  <c r="I54" i="84"/>
  <c r="F54" i="84"/>
  <c r="D54" i="84"/>
  <c r="I53" i="84"/>
  <c r="F53" i="84"/>
  <c r="D53" i="84"/>
  <c r="I52" i="84"/>
  <c r="F52" i="84"/>
  <c r="D52" i="84"/>
  <c r="K51" i="84"/>
  <c r="I51" i="84"/>
  <c r="L51" i="84" s="1"/>
  <c r="L50" i="84"/>
  <c r="L62" i="84" s="1"/>
  <c r="K50" i="84"/>
  <c r="K62" i="84" s="1"/>
  <c r="I50" i="84"/>
  <c r="F50" i="84"/>
  <c r="E50" i="84"/>
  <c r="K46" i="84"/>
  <c r="I46" i="84"/>
  <c r="L46" i="84" s="1"/>
  <c r="K45" i="84"/>
  <c r="I45" i="84"/>
  <c r="L45" i="84" s="1"/>
  <c r="K44" i="84"/>
  <c r="I44" i="84"/>
  <c r="L44" i="84" s="1"/>
  <c r="L43" i="84"/>
  <c r="K43" i="84"/>
  <c r="I43" i="84"/>
  <c r="K42" i="84"/>
  <c r="J42" i="84"/>
  <c r="I42" i="84"/>
  <c r="L42" i="84" s="1"/>
  <c r="C42" i="84"/>
  <c r="L41" i="84"/>
  <c r="K41" i="84"/>
  <c r="J41" i="84"/>
  <c r="I41" i="84"/>
  <c r="C41" i="84"/>
  <c r="K40" i="84"/>
  <c r="I40" i="84"/>
  <c r="L40" i="84" s="1"/>
  <c r="C40" i="84"/>
  <c r="K39" i="84"/>
  <c r="I39" i="84"/>
  <c r="L39" i="84" s="1"/>
  <c r="L38" i="84"/>
  <c r="K38" i="84"/>
  <c r="I38" i="84"/>
  <c r="L37" i="84"/>
  <c r="K37" i="84"/>
  <c r="I37" i="84"/>
  <c r="K36" i="84"/>
  <c r="I36" i="84"/>
  <c r="L36" i="84" s="1"/>
  <c r="K35" i="84"/>
  <c r="I35" i="84"/>
  <c r="L35" i="84" s="1"/>
  <c r="L34" i="84"/>
  <c r="K34" i="84"/>
  <c r="I34" i="84"/>
  <c r="L33" i="84"/>
  <c r="K33" i="84"/>
  <c r="I33" i="84"/>
  <c r="K32" i="84"/>
  <c r="I32" i="84"/>
  <c r="L32" i="84" s="1"/>
  <c r="K31" i="84"/>
  <c r="I31" i="84"/>
  <c r="L31" i="84" s="1"/>
  <c r="L30" i="84"/>
  <c r="K30" i="84"/>
  <c r="I30" i="84"/>
  <c r="L29" i="84"/>
  <c r="K29" i="84"/>
  <c r="I29" i="84"/>
  <c r="K28" i="84"/>
  <c r="I28" i="84"/>
  <c r="L28" i="84" s="1"/>
  <c r="K27" i="84"/>
  <c r="I27" i="84"/>
  <c r="L27" i="84" s="1"/>
  <c r="L26" i="84"/>
  <c r="K26" i="84"/>
  <c r="I26" i="84"/>
  <c r="L25" i="84"/>
  <c r="K25" i="84"/>
  <c r="I25" i="84"/>
  <c r="K24" i="84"/>
  <c r="I24" i="84"/>
  <c r="L24" i="84" s="1"/>
  <c r="K23" i="84"/>
  <c r="I23" i="84"/>
  <c r="L23" i="84" s="1"/>
  <c r="L22" i="84"/>
  <c r="K22" i="84"/>
  <c r="I22" i="84"/>
  <c r="L21" i="84"/>
  <c r="K21" i="84"/>
  <c r="I21" i="84"/>
  <c r="K20" i="84"/>
  <c r="I20" i="84"/>
  <c r="L20" i="84" s="1"/>
  <c r="K19" i="84"/>
  <c r="I19" i="84"/>
  <c r="L19" i="84" s="1"/>
  <c r="L18" i="84"/>
  <c r="K18" i="84"/>
  <c r="I18" i="84"/>
  <c r="K17" i="84"/>
  <c r="K47" i="84" s="1"/>
  <c r="K63" i="84" s="1"/>
  <c r="I17" i="84"/>
  <c r="L17" i="84" s="1"/>
  <c r="E4" i="84"/>
  <c r="K71" i="83"/>
  <c r="K70" i="83"/>
  <c r="K69" i="83"/>
  <c r="K68" i="83"/>
  <c r="I62" i="83"/>
  <c r="H62" i="83"/>
  <c r="G62" i="83"/>
  <c r="I61" i="83"/>
  <c r="F61" i="83"/>
  <c r="D61" i="83"/>
  <c r="I60" i="83"/>
  <c r="F60" i="83"/>
  <c r="D60" i="83"/>
  <c r="I59" i="83"/>
  <c r="F59" i="83"/>
  <c r="D59" i="83"/>
  <c r="I58" i="83"/>
  <c r="F58" i="83"/>
  <c r="D58" i="83"/>
  <c r="I57" i="83"/>
  <c r="F57" i="83"/>
  <c r="D57" i="83"/>
  <c r="I56" i="83"/>
  <c r="F56" i="83"/>
  <c r="D56" i="83"/>
  <c r="I55" i="83"/>
  <c r="F55" i="83"/>
  <c r="D55" i="83"/>
  <c r="I54" i="83"/>
  <c r="F54" i="83"/>
  <c r="D54" i="83"/>
  <c r="I53" i="83"/>
  <c r="F53" i="83"/>
  <c r="D53" i="83"/>
  <c r="I52" i="83"/>
  <c r="F52" i="83"/>
  <c r="D52" i="83"/>
  <c r="L51" i="83"/>
  <c r="K51" i="83"/>
  <c r="I51" i="83"/>
  <c r="L50" i="83"/>
  <c r="L62" i="83" s="1"/>
  <c r="K50" i="83"/>
  <c r="K62" i="83" s="1"/>
  <c r="I50" i="83"/>
  <c r="F50" i="83"/>
  <c r="E50" i="83"/>
  <c r="K46" i="83"/>
  <c r="I46" i="83"/>
  <c r="L46" i="83" s="1"/>
  <c r="K45" i="83"/>
  <c r="I45" i="83"/>
  <c r="L45" i="83" s="1"/>
  <c r="L44" i="83"/>
  <c r="K44" i="83"/>
  <c r="I44" i="83"/>
  <c r="L43" i="83"/>
  <c r="K43" i="83"/>
  <c r="I43" i="83"/>
  <c r="L42" i="83"/>
  <c r="K42" i="83"/>
  <c r="J42" i="83"/>
  <c r="I42" i="83"/>
  <c r="C42" i="83"/>
  <c r="L41" i="83"/>
  <c r="K41" i="83"/>
  <c r="J41" i="83"/>
  <c r="I41" i="83"/>
  <c r="C41" i="83"/>
  <c r="L40" i="83"/>
  <c r="K40" i="83"/>
  <c r="I40" i="83"/>
  <c r="C40" i="83"/>
  <c r="L39" i="83"/>
  <c r="K39" i="83"/>
  <c r="I39" i="83"/>
  <c r="L38" i="83"/>
  <c r="K38" i="83"/>
  <c r="I38" i="83"/>
  <c r="K37" i="83"/>
  <c r="I37" i="83"/>
  <c r="L37" i="83" s="1"/>
  <c r="K36" i="83"/>
  <c r="I36" i="83"/>
  <c r="L36" i="83" s="1"/>
  <c r="L35" i="83"/>
  <c r="K35" i="83"/>
  <c r="I35" i="83"/>
  <c r="L34" i="83"/>
  <c r="K34" i="83"/>
  <c r="I34" i="83"/>
  <c r="K33" i="83"/>
  <c r="I33" i="83"/>
  <c r="L33" i="83" s="1"/>
  <c r="K32" i="83"/>
  <c r="I32" i="83"/>
  <c r="L32" i="83" s="1"/>
  <c r="L31" i="83"/>
  <c r="K31" i="83"/>
  <c r="I31" i="83"/>
  <c r="L30" i="83"/>
  <c r="K30" i="83"/>
  <c r="I30" i="83"/>
  <c r="K29" i="83"/>
  <c r="I29" i="83"/>
  <c r="L29" i="83" s="1"/>
  <c r="K28" i="83"/>
  <c r="I28" i="83"/>
  <c r="L28" i="83" s="1"/>
  <c r="L27" i="83"/>
  <c r="K27" i="83"/>
  <c r="I27" i="83"/>
  <c r="L26" i="83"/>
  <c r="K26" i="83"/>
  <c r="I26" i="83"/>
  <c r="K25" i="83"/>
  <c r="I25" i="83"/>
  <c r="L25" i="83" s="1"/>
  <c r="K24" i="83"/>
  <c r="I24" i="83"/>
  <c r="L24" i="83" s="1"/>
  <c r="L23" i="83"/>
  <c r="K23" i="83"/>
  <c r="I23" i="83"/>
  <c r="L22" i="83"/>
  <c r="K22" i="83"/>
  <c r="I22" i="83"/>
  <c r="K21" i="83"/>
  <c r="I21" i="83"/>
  <c r="L21" i="83" s="1"/>
  <c r="K20" i="83"/>
  <c r="I20" i="83"/>
  <c r="L20" i="83" s="1"/>
  <c r="L19" i="83"/>
  <c r="K19" i="83"/>
  <c r="I19" i="83"/>
  <c r="L18" i="83"/>
  <c r="K18" i="83"/>
  <c r="I18" i="83"/>
  <c r="K17" i="83"/>
  <c r="K47" i="83" s="1"/>
  <c r="K63" i="83" s="1"/>
  <c r="I17" i="83"/>
  <c r="L17" i="83" s="1"/>
  <c r="E4" i="83"/>
  <c r="K71" i="82"/>
  <c r="K70" i="82"/>
  <c r="K69" i="82"/>
  <c r="K68" i="82"/>
  <c r="K62" i="82"/>
  <c r="I62" i="82"/>
  <c r="H62" i="82"/>
  <c r="G62" i="82"/>
  <c r="I61" i="82"/>
  <c r="F61" i="82"/>
  <c r="D61" i="82"/>
  <c r="I60" i="82"/>
  <c r="F60" i="82"/>
  <c r="D60" i="82"/>
  <c r="I59" i="82"/>
  <c r="F59" i="82"/>
  <c r="D59" i="82"/>
  <c r="I58" i="82"/>
  <c r="F58" i="82"/>
  <c r="D58" i="82"/>
  <c r="I57" i="82"/>
  <c r="F57" i="82"/>
  <c r="D57" i="82"/>
  <c r="I56" i="82"/>
  <c r="F56" i="82"/>
  <c r="D56" i="82"/>
  <c r="I55" i="82"/>
  <c r="F55" i="82"/>
  <c r="D55" i="82"/>
  <c r="I54" i="82"/>
  <c r="F54" i="82"/>
  <c r="D54" i="82"/>
  <c r="I53" i="82"/>
  <c r="F53" i="82"/>
  <c r="D53" i="82"/>
  <c r="I52" i="82"/>
  <c r="F52" i="82"/>
  <c r="D52" i="82"/>
  <c r="K51" i="82"/>
  <c r="I51" i="82"/>
  <c r="L51" i="82" s="1"/>
  <c r="L50" i="82"/>
  <c r="K50" i="82"/>
  <c r="I50" i="82"/>
  <c r="F50" i="82"/>
  <c r="E50" i="82"/>
  <c r="L46" i="82"/>
  <c r="K46" i="82"/>
  <c r="I46" i="82"/>
  <c r="K45" i="82"/>
  <c r="I45" i="82"/>
  <c r="L45" i="82" s="1"/>
  <c r="K44" i="82"/>
  <c r="I44" i="82"/>
  <c r="L44" i="82" s="1"/>
  <c r="L43" i="82"/>
  <c r="K43" i="82"/>
  <c r="I43" i="82"/>
  <c r="L42" i="82"/>
  <c r="K42" i="82"/>
  <c r="J42" i="82"/>
  <c r="I42" i="82"/>
  <c r="C42" i="82"/>
  <c r="L41" i="82"/>
  <c r="K41" i="82"/>
  <c r="J41" i="82"/>
  <c r="I41" i="82"/>
  <c r="C41" i="82"/>
  <c r="K40" i="82"/>
  <c r="I40" i="82"/>
  <c r="L40" i="82" s="1"/>
  <c r="C40" i="82"/>
  <c r="K39" i="82"/>
  <c r="I39" i="82"/>
  <c r="L39" i="82" s="1"/>
  <c r="L38" i="82"/>
  <c r="K38" i="82"/>
  <c r="I38" i="82"/>
  <c r="L37" i="82"/>
  <c r="K37" i="82"/>
  <c r="I37" i="82"/>
  <c r="K36" i="82"/>
  <c r="I36" i="82"/>
  <c r="L36" i="82" s="1"/>
  <c r="K35" i="82"/>
  <c r="I35" i="82"/>
  <c r="L35" i="82" s="1"/>
  <c r="L34" i="82"/>
  <c r="K34" i="82"/>
  <c r="I34" i="82"/>
  <c r="L33" i="82"/>
  <c r="K33" i="82"/>
  <c r="I33" i="82"/>
  <c r="K32" i="82"/>
  <c r="I32" i="82"/>
  <c r="L32" i="82" s="1"/>
  <c r="K31" i="82"/>
  <c r="I31" i="82"/>
  <c r="L31" i="82" s="1"/>
  <c r="L30" i="82"/>
  <c r="K30" i="82"/>
  <c r="I30" i="82"/>
  <c r="L29" i="82"/>
  <c r="K29" i="82"/>
  <c r="I29" i="82"/>
  <c r="K28" i="82"/>
  <c r="I28" i="82"/>
  <c r="L28" i="82" s="1"/>
  <c r="K27" i="82"/>
  <c r="I27" i="82"/>
  <c r="L27" i="82" s="1"/>
  <c r="L26" i="82"/>
  <c r="K26" i="82"/>
  <c r="I26" i="82"/>
  <c r="L25" i="82"/>
  <c r="K25" i="82"/>
  <c r="I25" i="82"/>
  <c r="K24" i="82"/>
  <c r="I24" i="82"/>
  <c r="L24" i="82" s="1"/>
  <c r="K23" i="82"/>
  <c r="I23" i="82"/>
  <c r="L23" i="82" s="1"/>
  <c r="L22" i="82"/>
  <c r="K22" i="82"/>
  <c r="I22" i="82"/>
  <c r="L21" i="82"/>
  <c r="K21" i="82"/>
  <c r="I21" i="82"/>
  <c r="K20" i="82"/>
  <c r="I20" i="82"/>
  <c r="L20" i="82" s="1"/>
  <c r="K19" i="82"/>
  <c r="I19" i="82"/>
  <c r="L19" i="82" s="1"/>
  <c r="L18" i="82"/>
  <c r="K18" i="82"/>
  <c r="I18" i="82"/>
  <c r="K17" i="82"/>
  <c r="K47" i="82" s="1"/>
  <c r="K63" i="82" s="1"/>
  <c r="I17" i="82"/>
  <c r="L17" i="82" s="1"/>
  <c r="L47" i="82" s="1"/>
  <c r="E4" i="82"/>
  <c r="K71" i="81"/>
  <c r="K70" i="81"/>
  <c r="K69" i="81"/>
  <c r="K68" i="81"/>
  <c r="I62" i="81"/>
  <c r="H62" i="81"/>
  <c r="G62" i="81"/>
  <c r="I61" i="81"/>
  <c r="F61" i="81"/>
  <c r="D61" i="81"/>
  <c r="I60" i="81"/>
  <c r="F60" i="81"/>
  <c r="D60" i="81"/>
  <c r="I59" i="81"/>
  <c r="F59" i="81"/>
  <c r="D59" i="81"/>
  <c r="I58" i="81"/>
  <c r="F58" i="81"/>
  <c r="D58" i="81"/>
  <c r="I57" i="81"/>
  <c r="F57" i="81"/>
  <c r="D57" i="81"/>
  <c r="I56" i="81"/>
  <c r="F56" i="81"/>
  <c r="D56" i="81"/>
  <c r="I55" i="81"/>
  <c r="F55" i="81"/>
  <c r="D55" i="81"/>
  <c r="I54" i="81"/>
  <c r="F54" i="81"/>
  <c r="D54" i="81"/>
  <c r="I53" i="81"/>
  <c r="F53" i="81"/>
  <c r="D53" i="81"/>
  <c r="I52" i="81"/>
  <c r="F52" i="81"/>
  <c r="G72" i="81" s="1"/>
  <c r="K72" i="81" s="1"/>
  <c r="D52" i="81"/>
  <c r="K51" i="81"/>
  <c r="I51" i="81"/>
  <c r="L51" i="81" s="1"/>
  <c r="L50" i="81"/>
  <c r="L62" i="81" s="1"/>
  <c r="K50" i="81"/>
  <c r="K62" i="81" s="1"/>
  <c r="I50" i="81"/>
  <c r="F50" i="81"/>
  <c r="E50" i="81"/>
  <c r="K46" i="81"/>
  <c r="I46" i="81"/>
  <c r="L46" i="81" s="1"/>
  <c r="K45" i="81"/>
  <c r="I45" i="81"/>
  <c r="L45" i="81" s="1"/>
  <c r="K44" i="81"/>
  <c r="I44" i="81"/>
  <c r="L44" i="81" s="1"/>
  <c r="L43" i="81"/>
  <c r="K43" i="81"/>
  <c r="I43" i="81"/>
  <c r="K42" i="81"/>
  <c r="J42" i="81"/>
  <c r="I42" i="81"/>
  <c r="L42" i="81" s="1"/>
  <c r="C42" i="81"/>
  <c r="L41" i="81"/>
  <c r="K41" i="81"/>
  <c r="J41" i="81"/>
  <c r="I41" i="81"/>
  <c r="C41" i="81"/>
  <c r="K40" i="81"/>
  <c r="I40" i="81"/>
  <c r="L40" i="81" s="1"/>
  <c r="C40" i="81"/>
  <c r="K39" i="81"/>
  <c r="I39" i="81"/>
  <c r="L39" i="81" s="1"/>
  <c r="L38" i="81"/>
  <c r="K38" i="81"/>
  <c r="I38" i="81"/>
  <c r="L37" i="81"/>
  <c r="K37" i="81"/>
  <c r="I37" i="81"/>
  <c r="K36" i="81"/>
  <c r="I36" i="81"/>
  <c r="L36" i="81" s="1"/>
  <c r="K35" i="81"/>
  <c r="I35" i="81"/>
  <c r="L35" i="81" s="1"/>
  <c r="L34" i="81"/>
  <c r="K34" i="81"/>
  <c r="I34" i="81"/>
  <c r="L33" i="81"/>
  <c r="K33" i="81"/>
  <c r="I33" i="81"/>
  <c r="K32" i="81"/>
  <c r="I32" i="81"/>
  <c r="L32" i="81" s="1"/>
  <c r="K31" i="81"/>
  <c r="I31" i="81"/>
  <c r="L31" i="81" s="1"/>
  <c r="L30" i="81"/>
  <c r="K30" i="81"/>
  <c r="I30" i="81"/>
  <c r="L29" i="81"/>
  <c r="K29" i="81"/>
  <c r="I29" i="81"/>
  <c r="K28" i="81"/>
  <c r="I28" i="81"/>
  <c r="L28" i="81" s="1"/>
  <c r="K27" i="81"/>
  <c r="I27" i="81"/>
  <c r="L27" i="81" s="1"/>
  <c r="L26" i="81"/>
  <c r="K26" i="81"/>
  <c r="I26" i="81"/>
  <c r="L25" i="81"/>
  <c r="K25" i="81"/>
  <c r="I25" i="81"/>
  <c r="K24" i="81"/>
  <c r="I24" i="81"/>
  <c r="L24" i="81" s="1"/>
  <c r="K23" i="81"/>
  <c r="I23" i="81"/>
  <c r="L23" i="81" s="1"/>
  <c r="L22" i="81"/>
  <c r="K22" i="81"/>
  <c r="I22" i="81"/>
  <c r="L21" i="81"/>
  <c r="K21" i="81"/>
  <c r="I21" i="81"/>
  <c r="K20" i="81"/>
  <c r="I20" i="81"/>
  <c r="L20" i="81" s="1"/>
  <c r="K19" i="81"/>
  <c r="I19" i="81"/>
  <c r="L19" i="81" s="1"/>
  <c r="L18" i="81"/>
  <c r="K18" i="81"/>
  <c r="I18" i="81"/>
  <c r="K17" i="81"/>
  <c r="K47" i="81" s="1"/>
  <c r="K63" i="81" s="1"/>
  <c r="I17" i="81"/>
  <c r="L17" i="81" s="1"/>
  <c r="E4" i="81"/>
  <c r="K71" i="80"/>
  <c r="K70" i="80"/>
  <c r="K69" i="80"/>
  <c r="K68" i="80"/>
  <c r="I62" i="80"/>
  <c r="H62" i="80"/>
  <c r="G62" i="80"/>
  <c r="I61" i="80"/>
  <c r="F61" i="80"/>
  <c r="D61" i="80"/>
  <c r="I60" i="80"/>
  <c r="F60" i="80"/>
  <c r="D60" i="80"/>
  <c r="I59" i="80"/>
  <c r="F59" i="80"/>
  <c r="D59" i="80"/>
  <c r="I58" i="80"/>
  <c r="F58" i="80"/>
  <c r="D58" i="80"/>
  <c r="I57" i="80"/>
  <c r="F57" i="80"/>
  <c r="D57" i="80"/>
  <c r="I56" i="80"/>
  <c r="F56" i="80"/>
  <c r="D56" i="80"/>
  <c r="I55" i="80"/>
  <c r="F55" i="80"/>
  <c r="D55" i="80"/>
  <c r="I54" i="80"/>
  <c r="F54" i="80"/>
  <c r="D54" i="80"/>
  <c r="I53" i="80"/>
  <c r="F53" i="80"/>
  <c r="D53" i="80"/>
  <c r="I52" i="80"/>
  <c r="F52" i="80"/>
  <c r="G72" i="80" s="1"/>
  <c r="K72" i="80" s="1"/>
  <c r="D52" i="80"/>
  <c r="L51" i="80"/>
  <c r="K51" i="80"/>
  <c r="I51" i="80"/>
  <c r="L50" i="80"/>
  <c r="L62" i="80" s="1"/>
  <c r="K50" i="80"/>
  <c r="K62" i="80" s="1"/>
  <c r="I50" i="80"/>
  <c r="F50" i="80"/>
  <c r="E50" i="80"/>
  <c r="K46" i="80"/>
  <c r="I46" i="80"/>
  <c r="L46" i="80" s="1"/>
  <c r="K45" i="80"/>
  <c r="I45" i="80"/>
  <c r="L45" i="80" s="1"/>
  <c r="L44" i="80"/>
  <c r="K44" i="80"/>
  <c r="I44" i="80"/>
  <c r="L43" i="80"/>
  <c r="K43" i="80"/>
  <c r="I43" i="80"/>
  <c r="L42" i="80"/>
  <c r="K42" i="80"/>
  <c r="J42" i="80"/>
  <c r="I42" i="80"/>
  <c r="C42" i="80"/>
  <c r="L41" i="80"/>
  <c r="K41" i="80"/>
  <c r="J41" i="80"/>
  <c r="I41" i="80"/>
  <c r="C41" i="80"/>
  <c r="L40" i="80"/>
  <c r="K40" i="80"/>
  <c r="I40" i="80"/>
  <c r="C40" i="80"/>
  <c r="L39" i="80"/>
  <c r="K39" i="80"/>
  <c r="I39" i="80"/>
  <c r="L38" i="80"/>
  <c r="K38" i="80"/>
  <c r="I38" i="80"/>
  <c r="K37" i="80"/>
  <c r="I37" i="80"/>
  <c r="L37" i="80" s="1"/>
  <c r="K36" i="80"/>
  <c r="I36" i="80"/>
  <c r="L36" i="80" s="1"/>
  <c r="L35" i="80"/>
  <c r="K35" i="80"/>
  <c r="I35" i="80"/>
  <c r="L34" i="80"/>
  <c r="K34" i="80"/>
  <c r="I34" i="80"/>
  <c r="K33" i="80"/>
  <c r="I33" i="80"/>
  <c r="L33" i="80" s="1"/>
  <c r="K32" i="80"/>
  <c r="I32" i="80"/>
  <c r="L32" i="80" s="1"/>
  <c r="L31" i="80"/>
  <c r="K31" i="80"/>
  <c r="I31" i="80"/>
  <c r="L30" i="80"/>
  <c r="K30" i="80"/>
  <c r="I30" i="80"/>
  <c r="K29" i="80"/>
  <c r="I29" i="80"/>
  <c r="L29" i="80" s="1"/>
  <c r="K28" i="80"/>
  <c r="I28" i="80"/>
  <c r="L28" i="80" s="1"/>
  <c r="L27" i="80"/>
  <c r="K27" i="80"/>
  <c r="I27" i="80"/>
  <c r="L26" i="80"/>
  <c r="K26" i="80"/>
  <c r="I26" i="80"/>
  <c r="K25" i="80"/>
  <c r="I25" i="80"/>
  <c r="L25" i="80" s="1"/>
  <c r="K24" i="80"/>
  <c r="I24" i="80"/>
  <c r="L24" i="80" s="1"/>
  <c r="L23" i="80"/>
  <c r="K23" i="80"/>
  <c r="I23" i="80"/>
  <c r="L22" i="80"/>
  <c r="K22" i="80"/>
  <c r="I22" i="80"/>
  <c r="K21" i="80"/>
  <c r="I21" i="80"/>
  <c r="L21" i="80" s="1"/>
  <c r="K20" i="80"/>
  <c r="I20" i="80"/>
  <c r="L20" i="80" s="1"/>
  <c r="L19" i="80"/>
  <c r="K19" i="80"/>
  <c r="I19" i="80"/>
  <c r="L18" i="80"/>
  <c r="K18" i="80"/>
  <c r="I18" i="80"/>
  <c r="K17" i="80"/>
  <c r="K47" i="80" s="1"/>
  <c r="K63" i="80" s="1"/>
  <c r="I17" i="80"/>
  <c r="L17" i="80" s="1"/>
  <c r="E4" i="80"/>
  <c r="K71" i="79"/>
  <c r="K70" i="79"/>
  <c r="K69" i="79"/>
  <c r="K68" i="79"/>
  <c r="I62" i="79"/>
  <c r="H62" i="79"/>
  <c r="G62" i="79"/>
  <c r="I61" i="79"/>
  <c r="F61" i="79"/>
  <c r="D61" i="79"/>
  <c r="I60" i="79"/>
  <c r="F60" i="79"/>
  <c r="D60" i="79"/>
  <c r="I59" i="79"/>
  <c r="F59" i="79"/>
  <c r="D59" i="79"/>
  <c r="I58" i="79"/>
  <c r="F58" i="79"/>
  <c r="D58" i="79"/>
  <c r="I57" i="79"/>
  <c r="F57" i="79"/>
  <c r="D57" i="79"/>
  <c r="I56" i="79"/>
  <c r="F56" i="79"/>
  <c r="D56" i="79"/>
  <c r="I55" i="79"/>
  <c r="F55" i="79"/>
  <c r="D55" i="79"/>
  <c r="I54" i="79"/>
  <c r="F54" i="79"/>
  <c r="D54" i="79"/>
  <c r="I53" i="79"/>
  <c r="F53" i="79"/>
  <c r="D53" i="79"/>
  <c r="I52" i="79"/>
  <c r="F52" i="79"/>
  <c r="G72" i="79" s="1"/>
  <c r="K72" i="79" s="1"/>
  <c r="D52" i="79"/>
  <c r="L51" i="79"/>
  <c r="K51" i="79"/>
  <c r="I51" i="79"/>
  <c r="L50" i="79"/>
  <c r="L62" i="79" s="1"/>
  <c r="K50" i="79"/>
  <c r="K62" i="79" s="1"/>
  <c r="I50" i="79"/>
  <c r="F50" i="79"/>
  <c r="E50" i="79"/>
  <c r="K46" i="79"/>
  <c r="I46" i="79"/>
  <c r="L46" i="79" s="1"/>
  <c r="K45" i="79"/>
  <c r="I45" i="79"/>
  <c r="L45" i="79" s="1"/>
  <c r="L44" i="79"/>
  <c r="K44" i="79"/>
  <c r="I44" i="79"/>
  <c r="L43" i="79"/>
  <c r="K43" i="79"/>
  <c r="I43" i="79"/>
  <c r="L42" i="79"/>
  <c r="K42" i="79"/>
  <c r="J42" i="79"/>
  <c r="I42" i="79"/>
  <c r="C42" i="79"/>
  <c r="L41" i="79"/>
  <c r="K41" i="79"/>
  <c r="J41" i="79"/>
  <c r="I41" i="79"/>
  <c r="C41" i="79"/>
  <c r="L40" i="79"/>
  <c r="K40" i="79"/>
  <c r="I40" i="79"/>
  <c r="C40" i="79"/>
  <c r="L39" i="79"/>
  <c r="K39" i="79"/>
  <c r="I39" i="79"/>
  <c r="L38" i="79"/>
  <c r="K38" i="79"/>
  <c r="I38" i="79"/>
  <c r="K37" i="79"/>
  <c r="I37" i="79"/>
  <c r="L37" i="79" s="1"/>
  <c r="K36" i="79"/>
  <c r="I36" i="79"/>
  <c r="L36" i="79" s="1"/>
  <c r="L35" i="79"/>
  <c r="K35" i="79"/>
  <c r="I35" i="79"/>
  <c r="L34" i="79"/>
  <c r="K34" i="79"/>
  <c r="I34" i="79"/>
  <c r="K33" i="79"/>
  <c r="I33" i="79"/>
  <c r="L33" i="79" s="1"/>
  <c r="K32" i="79"/>
  <c r="I32" i="79"/>
  <c r="L32" i="79" s="1"/>
  <c r="L31" i="79"/>
  <c r="K31" i="79"/>
  <c r="I31" i="79"/>
  <c r="L30" i="79"/>
  <c r="K30" i="79"/>
  <c r="I30" i="79"/>
  <c r="K29" i="79"/>
  <c r="I29" i="79"/>
  <c r="L29" i="79" s="1"/>
  <c r="K28" i="79"/>
  <c r="I28" i="79"/>
  <c r="L28" i="79" s="1"/>
  <c r="L27" i="79"/>
  <c r="K27" i="79"/>
  <c r="I27" i="79"/>
  <c r="L26" i="79"/>
  <c r="K26" i="79"/>
  <c r="I26" i="79"/>
  <c r="K25" i="79"/>
  <c r="I25" i="79"/>
  <c r="L25" i="79" s="1"/>
  <c r="K24" i="79"/>
  <c r="I24" i="79"/>
  <c r="L24" i="79" s="1"/>
  <c r="L23" i="79"/>
  <c r="K23" i="79"/>
  <c r="I23" i="79"/>
  <c r="L22" i="79"/>
  <c r="K22" i="79"/>
  <c r="I22" i="79"/>
  <c r="K21" i="79"/>
  <c r="I21" i="79"/>
  <c r="L21" i="79" s="1"/>
  <c r="K20" i="79"/>
  <c r="I20" i="79"/>
  <c r="L20" i="79" s="1"/>
  <c r="L19" i="79"/>
  <c r="K19" i="79"/>
  <c r="I19" i="79"/>
  <c r="L18" i="79"/>
  <c r="K18" i="79"/>
  <c r="I18" i="79"/>
  <c r="K17" i="79"/>
  <c r="K47" i="79" s="1"/>
  <c r="K63" i="79" s="1"/>
  <c r="I17" i="79"/>
  <c r="L17" i="79" s="1"/>
  <c r="E4" i="79"/>
  <c r="K71" i="78"/>
  <c r="K70" i="78"/>
  <c r="K69" i="78"/>
  <c r="K68" i="78"/>
  <c r="I62" i="78"/>
  <c r="H62" i="78"/>
  <c r="G62" i="78"/>
  <c r="I61" i="78"/>
  <c r="F61" i="78"/>
  <c r="D61" i="78"/>
  <c r="I60" i="78"/>
  <c r="F60" i="78"/>
  <c r="D60" i="78"/>
  <c r="I59" i="78"/>
  <c r="F59" i="78"/>
  <c r="D59" i="78"/>
  <c r="I58" i="78"/>
  <c r="F58" i="78"/>
  <c r="D58" i="78"/>
  <c r="I57" i="78"/>
  <c r="F57" i="78"/>
  <c r="D57" i="78"/>
  <c r="I56" i="78"/>
  <c r="F56" i="78"/>
  <c r="D56" i="78"/>
  <c r="I55" i="78"/>
  <c r="F55" i="78"/>
  <c r="D55" i="78"/>
  <c r="I54" i="78"/>
  <c r="F54" i="78"/>
  <c r="D54" i="78"/>
  <c r="I53" i="78"/>
  <c r="F53" i="78"/>
  <c r="D53" i="78"/>
  <c r="I52" i="78"/>
  <c r="F52" i="78"/>
  <c r="G72" i="78" s="1"/>
  <c r="K72" i="78" s="1"/>
  <c r="D52" i="78"/>
  <c r="L51" i="78"/>
  <c r="K51" i="78"/>
  <c r="I51" i="78"/>
  <c r="L50" i="78"/>
  <c r="L62" i="78" s="1"/>
  <c r="K50" i="78"/>
  <c r="K62" i="78" s="1"/>
  <c r="I50" i="78"/>
  <c r="F50" i="78"/>
  <c r="E50" i="78"/>
  <c r="K46" i="78"/>
  <c r="I46" i="78"/>
  <c r="L46" i="78" s="1"/>
  <c r="K45" i="78"/>
  <c r="I45" i="78"/>
  <c r="L45" i="78" s="1"/>
  <c r="L44" i="78"/>
  <c r="K44" i="78"/>
  <c r="I44" i="78"/>
  <c r="L43" i="78"/>
  <c r="K43" i="78"/>
  <c r="I43" i="78"/>
  <c r="L42" i="78"/>
  <c r="K42" i="78"/>
  <c r="J42" i="78"/>
  <c r="I42" i="78"/>
  <c r="C42" i="78"/>
  <c r="L41" i="78"/>
  <c r="K41" i="78"/>
  <c r="J41" i="78"/>
  <c r="I41" i="78"/>
  <c r="C41" i="78"/>
  <c r="L40" i="78"/>
  <c r="K40" i="78"/>
  <c r="I40" i="78"/>
  <c r="C40" i="78"/>
  <c r="L39" i="78"/>
  <c r="K39" i="78"/>
  <c r="I39" i="78"/>
  <c r="L38" i="78"/>
  <c r="K38" i="78"/>
  <c r="I38" i="78"/>
  <c r="K37" i="78"/>
  <c r="I37" i="78"/>
  <c r="L37" i="78" s="1"/>
  <c r="K36" i="78"/>
  <c r="I36" i="78"/>
  <c r="L36" i="78" s="1"/>
  <c r="L35" i="78"/>
  <c r="K35" i="78"/>
  <c r="I35" i="78"/>
  <c r="L34" i="78"/>
  <c r="K34" i="78"/>
  <c r="I34" i="78"/>
  <c r="K33" i="78"/>
  <c r="I33" i="78"/>
  <c r="L33" i="78" s="1"/>
  <c r="K32" i="78"/>
  <c r="I32" i="78"/>
  <c r="L32" i="78" s="1"/>
  <c r="L31" i="78"/>
  <c r="K31" i="78"/>
  <c r="I31" i="78"/>
  <c r="L30" i="78"/>
  <c r="K30" i="78"/>
  <c r="I30" i="78"/>
  <c r="K29" i="78"/>
  <c r="I29" i="78"/>
  <c r="L29" i="78" s="1"/>
  <c r="K28" i="78"/>
  <c r="I28" i="78"/>
  <c r="L28" i="78" s="1"/>
  <c r="L27" i="78"/>
  <c r="K27" i="78"/>
  <c r="I27" i="78"/>
  <c r="L26" i="78"/>
  <c r="K26" i="78"/>
  <c r="I26" i="78"/>
  <c r="K25" i="78"/>
  <c r="I25" i="78"/>
  <c r="L25" i="78" s="1"/>
  <c r="K24" i="78"/>
  <c r="I24" i="78"/>
  <c r="L24" i="78" s="1"/>
  <c r="L23" i="78"/>
  <c r="K23" i="78"/>
  <c r="I23" i="78"/>
  <c r="L22" i="78"/>
  <c r="K22" i="78"/>
  <c r="I22" i="78"/>
  <c r="K21" i="78"/>
  <c r="I21" i="78"/>
  <c r="L21" i="78" s="1"/>
  <c r="K20" i="78"/>
  <c r="I20" i="78"/>
  <c r="L20" i="78" s="1"/>
  <c r="L19" i="78"/>
  <c r="K19" i="78"/>
  <c r="I19" i="78"/>
  <c r="K18" i="78"/>
  <c r="I18" i="78"/>
  <c r="L18" i="78" s="1"/>
  <c r="K17" i="78"/>
  <c r="K47" i="78" s="1"/>
  <c r="K63" i="78" s="1"/>
  <c r="I17" i="78"/>
  <c r="L17" i="78" s="1"/>
  <c r="E4" i="78"/>
  <c r="K71" i="77"/>
  <c r="K70" i="77"/>
  <c r="K69" i="77"/>
  <c r="K68" i="77"/>
  <c r="H62" i="77"/>
  <c r="G62" i="77"/>
  <c r="I61" i="77"/>
  <c r="F61" i="77"/>
  <c r="D61" i="77"/>
  <c r="I60" i="77"/>
  <c r="F60" i="77"/>
  <c r="D60" i="77"/>
  <c r="I59" i="77"/>
  <c r="F59" i="77"/>
  <c r="D59" i="77"/>
  <c r="I58" i="77"/>
  <c r="F58" i="77"/>
  <c r="D58" i="77"/>
  <c r="I57" i="77"/>
  <c r="F57" i="77"/>
  <c r="D57" i="77"/>
  <c r="I56" i="77"/>
  <c r="F56" i="77"/>
  <c r="D56" i="77"/>
  <c r="I55" i="77"/>
  <c r="F55" i="77"/>
  <c r="D55" i="77"/>
  <c r="I54" i="77"/>
  <c r="F54" i="77"/>
  <c r="D54" i="77"/>
  <c r="I53" i="77"/>
  <c r="F53" i="77"/>
  <c r="D53" i="77"/>
  <c r="I52" i="77"/>
  <c r="F52" i="77"/>
  <c r="D52" i="77"/>
  <c r="K51" i="77"/>
  <c r="I51" i="77"/>
  <c r="L51" i="77" s="1"/>
  <c r="L50" i="77"/>
  <c r="L62" i="77" s="1"/>
  <c r="K50" i="77"/>
  <c r="K62" i="77" s="1"/>
  <c r="I50" i="77"/>
  <c r="I62" i="77" s="1"/>
  <c r="F50" i="77"/>
  <c r="E50" i="77"/>
  <c r="K46" i="77"/>
  <c r="I46" i="77"/>
  <c r="L46" i="77" s="1"/>
  <c r="K45" i="77"/>
  <c r="I45" i="77"/>
  <c r="L45" i="77" s="1"/>
  <c r="L44" i="77"/>
  <c r="K44" i="77"/>
  <c r="I44" i="77"/>
  <c r="L43" i="77"/>
  <c r="K43" i="77"/>
  <c r="I43" i="77"/>
  <c r="K42" i="77"/>
  <c r="J42" i="77"/>
  <c r="I42" i="77"/>
  <c r="L42" i="77" s="1"/>
  <c r="C42" i="77"/>
  <c r="L41" i="77"/>
  <c r="K41" i="77"/>
  <c r="J41" i="77"/>
  <c r="I41" i="77"/>
  <c r="C41" i="77"/>
  <c r="L40" i="77"/>
  <c r="K40" i="77"/>
  <c r="I40" i="77"/>
  <c r="C40" i="77"/>
  <c r="L39" i="77"/>
  <c r="K39" i="77"/>
  <c r="I39" i="77"/>
  <c r="L38" i="77"/>
  <c r="K38" i="77"/>
  <c r="I38" i="77"/>
  <c r="K37" i="77"/>
  <c r="I37" i="77"/>
  <c r="L37" i="77" s="1"/>
  <c r="K36" i="77"/>
  <c r="I36" i="77"/>
  <c r="L36" i="77" s="1"/>
  <c r="L35" i="77"/>
  <c r="K35" i="77"/>
  <c r="I35" i="77"/>
  <c r="L34" i="77"/>
  <c r="K34" i="77"/>
  <c r="I34" i="77"/>
  <c r="K33" i="77"/>
  <c r="I33" i="77"/>
  <c r="L33" i="77" s="1"/>
  <c r="K32" i="77"/>
  <c r="I32" i="77"/>
  <c r="L32" i="77" s="1"/>
  <c r="L31" i="77"/>
  <c r="K31" i="77"/>
  <c r="I31" i="77"/>
  <c r="L30" i="77"/>
  <c r="K30" i="77"/>
  <c r="I30" i="77"/>
  <c r="K29" i="77"/>
  <c r="I29" i="77"/>
  <c r="L29" i="77" s="1"/>
  <c r="K28" i="77"/>
  <c r="I28" i="77"/>
  <c r="L28" i="77" s="1"/>
  <c r="L27" i="77"/>
  <c r="K27" i="77"/>
  <c r="I27" i="77"/>
  <c r="L26" i="77"/>
  <c r="K26" i="77"/>
  <c r="I26" i="77"/>
  <c r="K25" i="77"/>
  <c r="I25" i="77"/>
  <c r="L25" i="77" s="1"/>
  <c r="K24" i="77"/>
  <c r="I24" i="77"/>
  <c r="L24" i="77" s="1"/>
  <c r="L23" i="77"/>
  <c r="K23" i="77"/>
  <c r="I23" i="77"/>
  <c r="L22" i="77"/>
  <c r="K22" i="77"/>
  <c r="I22" i="77"/>
  <c r="K21" i="77"/>
  <c r="I21" i="77"/>
  <c r="L21" i="77" s="1"/>
  <c r="K20" i="77"/>
  <c r="I20" i="77"/>
  <c r="L20" i="77" s="1"/>
  <c r="L19" i="77"/>
  <c r="K19" i="77"/>
  <c r="I19" i="77"/>
  <c r="L18" i="77"/>
  <c r="K18" i="77"/>
  <c r="I18" i="77"/>
  <c r="K17" i="77"/>
  <c r="K47" i="77" s="1"/>
  <c r="I17" i="77"/>
  <c r="L17" i="77" s="1"/>
  <c r="L47" i="77" s="1"/>
  <c r="L63" i="77" s="1"/>
  <c r="E9" i="77" s="1"/>
  <c r="E4" i="77"/>
  <c r="K71" i="76"/>
  <c r="K70" i="76"/>
  <c r="K69" i="76"/>
  <c r="K68" i="76"/>
  <c r="H62" i="76"/>
  <c r="G62" i="76"/>
  <c r="I61" i="76"/>
  <c r="F61" i="76"/>
  <c r="D61" i="76"/>
  <c r="I60" i="76"/>
  <c r="F60" i="76"/>
  <c r="D60" i="76"/>
  <c r="I59" i="76"/>
  <c r="F59" i="76"/>
  <c r="D59" i="76"/>
  <c r="I58" i="76"/>
  <c r="F58" i="76"/>
  <c r="D58" i="76"/>
  <c r="I57" i="76"/>
  <c r="F57" i="76"/>
  <c r="D57" i="76"/>
  <c r="I56" i="76"/>
  <c r="F56" i="76"/>
  <c r="D56" i="76"/>
  <c r="I55" i="76"/>
  <c r="F55" i="76"/>
  <c r="D55" i="76"/>
  <c r="I54" i="76"/>
  <c r="F54" i="76"/>
  <c r="D54" i="76"/>
  <c r="I53" i="76"/>
  <c r="F53" i="76"/>
  <c r="D53" i="76"/>
  <c r="I52" i="76"/>
  <c r="F52" i="76"/>
  <c r="D52" i="76"/>
  <c r="K51" i="76"/>
  <c r="I51" i="76"/>
  <c r="L51" i="76" s="1"/>
  <c r="K50" i="76"/>
  <c r="K62" i="76" s="1"/>
  <c r="I50" i="76"/>
  <c r="F50" i="76"/>
  <c r="E50" i="76"/>
  <c r="K46" i="76"/>
  <c r="I46" i="76"/>
  <c r="K45" i="76"/>
  <c r="I45" i="76"/>
  <c r="K44" i="76"/>
  <c r="I44" i="76"/>
  <c r="K43" i="76"/>
  <c r="I43" i="76"/>
  <c r="L43" i="76" s="1"/>
  <c r="K42" i="76"/>
  <c r="J42" i="76"/>
  <c r="I42" i="76"/>
  <c r="C42" i="76"/>
  <c r="L41" i="76"/>
  <c r="K41" i="76"/>
  <c r="J41" i="76"/>
  <c r="I41" i="76"/>
  <c r="C41" i="76"/>
  <c r="K40" i="76"/>
  <c r="I40" i="76"/>
  <c r="C40" i="76"/>
  <c r="K39" i="76"/>
  <c r="I39" i="76"/>
  <c r="L39" i="76" s="1"/>
  <c r="K38" i="76"/>
  <c r="I38" i="76"/>
  <c r="L38" i="76" s="1"/>
  <c r="K37" i="76"/>
  <c r="I37" i="76"/>
  <c r="K36" i="76"/>
  <c r="I36" i="76"/>
  <c r="L35" i="76"/>
  <c r="K35" i="76"/>
  <c r="I35" i="76"/>
  <c r="K34" i="76"/>
  <c r="I34" i="76"/>
  <c r="K33" i="76"/>
  <c r="I33" i="76"/>
  <c r="K32" i="76"/>
  <c r="I32" i="76"/>
  <c r="K31" i="76"/>
  <c r="I31" i="76"/>
  <c r="K30" i="76"/>
  <c r="I30" i="76"/>
  <c r="L30" i="76" s="1"/>
  <c r="K29" i="76"/>
  <c r="I29" i="76"/>
  <c r="L29" i="76" s="1"/>
  <c r="K28" i="76"/>
  <c r="I28" i="76"/>
  <c r="K27" i="76"/>
  <c r="I27" i="76"/>
  <c r="L27" i="76" s="1"/>
  <c r="K26" i="76"/>
  <c r="I26" i="76"/>
  <c r="K25" i="76"/>
  <c r="I25" i="76"/>
  <c r="K24" i="76"/>
  <c r="I24" i="76"/>
  <c r="L24" i="76" s="1"/>
  <c r="K23" i="76"/>
  <c r="I23" i="76"/>
  <c r="L23" i="76" s="1"/>
  <c r="K22" i="76"/>
  <c r="I22" i="76"/>
  <c r="L22" i="76" s="1"/>
  <c r="K21" i="76"/>
  <c r="I21" i="76"/>
  <c r="L21" i="76" s="1"/>
  <c r="K20" i="76"/>
  <c r="I20" i="76"/>
  <c r="L19" i="76"/>
  <c r="K19" i="76"/>
  <c r="I19" i="76"/>
  <c r="K18" i="76"/>
  <c r="I18" i="76"/>
  <c r="K17" i="76"/>
  <c r="I17" i="76"/>
  <c r="L17" i="76" s="1"/>
  <c r="E4" i="76"/>
  <c r="K71" i="75"/>
  <c r="K70" i="75"/>
  <c r="K69" i="75"/>
  <c r="K68" i="75"/>
  <c r="H62" i="75"/>
  <c r="G62" i="75"/>
  <c r="I61" i="75"/>
  <c r="F61" i="75"/>
  <c r="D61" i="75"/>
  <c r="I60" i="75"/>
  <c r="F60" i="75"/>
  <c r="D60" i="75"/>
  <c r="I59" i="75"/>
  <c r="F59" i="75"/>
  <c r="D59" i="75"/>
  <c r="I58" i="75"/>
  <c r="F58" i="75"/>
  <c r="D58" i="75"/>
  <c r="I57" i="75"/>
  <c r="F57" i="75"/>
  <c r="D57" i="75"/>
  <c r="I56" i="75"/>
  <c r="F56" i="75"/>
  <c r="D56" i="75"/>
  <c r="I55" i="75"/>
  <c r="F55" i="75"/>
  <c r="D55" i="75"/>
  <c r="I54" i="75"/>
  <c r="F54" i="75"/>
  <c r="D54" i="75"/>
  <c r="I53" i="75"/>
  <c r="F53" i="75"/>
  <c r="D53" i="75"/>
  <c r="I52" i="75"/>
  <c r="F52" i="75"/>
  <c r="G72" i="75" s="1"/>
  <c r="K72" i="75" s="1"/>
  <c r="D52" i="75"/>
  <c r="K51" i="75"/>
  <c r="I51" i="75"/>
  <c r="L51" i="75" s="1"/>
  <c r="K50" i="75"/>
  <c r="I50" i="75"/>
  <c r="F50" i="75"/>
  <c r="E50" i="75"/>
  <c r="K46" i="75"/>
  <c r="I46" i="75"/>
  <c r="L46" i="75" s="1"/>
  <c r="K45" i="75"/>
  <c r="I45" i="75"/>
  <c r="L45" i="75" s="1"/>
  <c r="K44" i="75"/>
  <c r="I44" i="75"/>
  <c r="L44" i="75" s="1"/>
  <c r="L43" i="75"/>
  <c r="K43" i="75"/>
  <c r="I43" i="75"/>
  <c r="L42" i="75"/>
  <c r="K42" i="75"/>
  <c r="J42" i="75"/>
  <c r="I42" i="75"/>
  <c r="C42" i="75"/>
  <c r="K41" i="75"/>
  <c r="J41" i="75"/>
  <c r="I41" i="75"/>
  <c r="L41" i="75" s="1"/>
  <c r="C41" i="75"/>
  <c r="K40" i="75"/>
  <c r="I40" i="75"/>
  <c r="L40" i="75" s="1"/>
  <c r="C40" i="75"/>
  <c r="K39" i="75"/>
  <c r="I39" i="75"/>
  <c r="L39" i="75" s="1"/>
  <c r="L38" i="75"/>
  <c r="K38" i="75"/>
  <c r="I38" i="75"/>
  <c r="K37" i="75"/>
  <c r="I37" i="75"/>
  <c r="L37" i="75" s="1"/>
  <c r="K36" i="75"/>
  <c r="I36" i="75"/>
  <c r="L36" i="75" s="1"/>
  <c r="L35" i="75"/>
  <c r="K35" i="75"/>
  <c r="I35" i="75"/>
  <c r="K34" i="75"/>
  <c r="I34" i="75"/>
  <c r="L34" i="75" s="1"/>
  <c r="K33" i="75"/>
  <c r="I33" i="75"/>
  <c r="L33" i="75" s="1"/>
  <c r="K32" i="75"/>
  <c r="I32" i="75"/>
  <c r="L32" i="75" s="1"/>
  <c r="K31" i="75"/>
  <c r="I31" i="75"/>
  <c r="L31" i="75" s="1"/>
  <c r="L30" i="75"/>
  <c r="K30" i="75"/>
  <c r="I30" i="75"/>
  <c r="K29" i="75"/>
  <c r="I29" i="75"/>
  <c r="L29" i="75" s="1"/>
  <c r="K28" i="75"/>
  <c r="I28" i="75"/>
  <c r="L28" i="75" s="1"/>
  <c r="K27" i="75"/>
  <c r="I27" i="75"/>
  <c r="L27" i="75" s="1"/>
  <c r="K26" i="75"/>
  <c r="I26" i="75"/>
  <c r="L26" i="75" s="1"/>
  <c r="K25" i="75"/>
  <c r="I25" i="75"/>
  <c r="L25" i="75" s="1"/>
  <c r="K24" i="75"/>
  <c r="I24" i="75"/>
  <c r="L23" i="75"/>
  <c r="K23" i="75"/>
  <c r="I23" i="75"/>
  <c r="L22" i="75"/>
  <c r="K22" i="75"/>
  <c r="I22" i="75"/>
  <c r="K21" i="75"/>
  <c r="I21" i="75"/>
  <c r="L21" i="75" s="1"/>
  <c r="K20" i="75"/>
  <c r="I20" i="75"/>
  <c r="L20" i="75" s="1"/>
  <c r="K19" i="75"/>
  <c r="I19" i="75"/>
  <c r="L19" i="75" s="1"/>
  <c r="K18" i="75"/>
  <c r="I18" i="75"/>
  <c r="L18" i="75" s="1"/>
  <c r="K17" i="75"/>
  <c r="I17" i="75"/>
  <c r="L17" i="75" s="1"/>
  <c r="E4" i="75"/>
  <c r="K71" i="74"/>
  <c r="K70" i="74"/>
  <c r="K69" i="74"/>
  <c r="K68" i="74"/>
  <c r="H62" i="74"/>
  <c r="G62" i="74"/>
  <c r="I61" i="74"/>
  <c r="F61" i="74"/>
  <c r="D61" i="74"/>
  <c r="I60" i="74"/>
  <c r="F60" i="74"/>
  <c r="D60" i="74"/>
  <c r="I59" i="74"/>
  <c r="F59" i="74"/>
  <c r="D59" i="74"/>
  <c r="I58" i="74"/>
  <c r="F58" i="74"/>
  <c r="D58" i="74"/>
  <c r="I57" i="74"/>
  <c r="F57" i="74"/>
  <c r="D57" i="74"/>
  <c r="I56" i="74"/>
  <c r="F56" i="74"/>
  <c r="D56" i="74"/>
  <c r="I55" i="74"/>
  <c r="F55" i="74"/>
  <c r="D55" i="74"/>
  <c r="I54" i="74"/>
  <c r="F54" i="74"/>
  <c r="D54" i="74"/>
  <c r="I53" i="74"/>
  <c r="F53" i="74"/>
  <c r="D53" i="74"/>
  <c r="I52" i="74"/>
  <c r="F52" i="74"/>
  <c r="D52" i="74"/>
  <c r="K51" i="74"/>
  <c r="I51" i="74"/>
  <c r="L51" i="74" s="1"/>
  <c r="K50" i="74"/>
  <c r="I50" i="74"/>
  <c r="F50" i="74"/>
  <c r="E50" i="74"/>
  <c r="K46" i="74"/>
  <c r="I46" i="74"/>
  <c r="L46" i="74" s="1"/>
  <c r="K45" i="74"/>
  <c r="I45" i="74"/>
  <c r="L45" i="74" s="1"/>
  <c r="K44" i="74"/>
  <c r="I44" i="74"/>
  <c r="L44" i="74" s="1"/>
  <c r="K43" i="74"/>
  <c r="I43" i="74"/>
  <c r="L43" i="74" s="1"/>
  <c r="L42" i="74"/>
  <c r="K42" i="74"/>
  <c r="J42" i="74"/>
  <c r="I42" i="74"/>
  <c r="C42" i="74"/>
  <c r="K41" i="74"/>
  <c r="J41" i="74"/>
  <c r="I41" i="74"/>
  <c r="L41" i="74" s="1"/>
  <c r="C41" i="74"/>
  <c r="K40" i="74"/>
  <c r="I40" i="74"/>
  <c r="L40" i="74" s="1"/>
  <c r="C40" i="74"/>
  <c r="K39" i="74"/>
  <c r="I39" i="74"/>
  <c r="L39" i="74" s="1"/>
  <c r="K38" i="74"/>
  <c r="I38" i="74"/>
  <c r="L38" i="74" s="1"/>
  <c r="K37" i="74"/>
  <c r="I37" i="74"/>
  <c r="L37" i="74" s="1"/>
  <c r="K36" i="74"/>
  <c r="I36" i="74"/>
  <c r="L36" i="74" s="1"/>
  <c r="L35" i="74"/>
  <c r="K35" i="74"/>
  <c r="I35" i="74"/>
  <c r="L34" i="74"/>
  <c r="K34" i="74"/>
  <c r="I34" i="74"/>
  <c r="K33" i="74"/>
  <c r="I33" i="74"/>
  <c r="L33" i="74" s="1"/>
  <c r="K32" i="74"/>
  <c r="I32" i="74"/>
  <c r="L32" i="74" s="1"/>
  <c r="K31" i="74"/>
  <c r="I31" i="74"/>
  <c r="L31" i="74" s="1"/>
  <c r="K30" i="74"/>
  <c r="I30" i="74"/>
  <c r="L30" i="74" s="1"/>
  <c r="K29" i="74"/>
  <c r="I29" i="74"/>
  <c r="K28" i="74"/>
  <c r="I28" i="74"/>
  <c r="L28" i="74" s="1"/>
  <c r="K27" i="74"/>
  <c r="I27" i="74"/>
  <c r="L27" i="74" s="1"/>
  <c r="K26" i="74"/>
  <c r="I26" i="74"/>
  <c r="L26" i="74" s="1"/>
  <c r="K25" i="74"/>
  <c r="I25" i="74"/>
  <c r="L25" i="74" s="1"/>
  <c r="K24" i="74"/>
  <c r="I24" i="74"/>
  <c r="L24" i="74" s="1"/>
  <c r="K23" i="74"/>
  <c r="I23" i="74"/>
  <c r="L23" i="74" s="1"/>
  <c r="K22" i="74"/>
  <c r="I22" i="74"/>
  <c r="K21" i="74"/>
  <c r="I21" i="74"/>
  <c r="L21" i="74" s="1"/>
  <c r="K20" i="74"/>
  <c r="I20" i="74"/>
  <c r="L20" i="74" s="1"/>
  <c r="K19" i="74"/>
  <c r="I19" i="74"/>
  <c r="L19" i="74" s="1"/>
  <c r="L18" i="74"/>
  <c r="K18" i="74"/>
  <c r="I18" i="74"/>
  <c r="K17" i="74"/>
  <c r="I17" i="74"/>
  <c r="L17" i="74" s="1"/>
  <c r="E4" i="74"/>
  <c r="K71" i="73"/>
  <c r="K70" i="73"/>
  <c r="K69" i="73"/>
  <c r="K68" i="73"/>
  <c r="H62" i="73"/>
  <c r="G62" i="73"/>
  <c r="I61" i="73"/>
  <c r="F61" i="73"/>
  <c r="D61" i="73"/>
  <c r="I60" i="73"/>
  <c r="F60" i="73"/>
  <c r="D60" i="73"/>
  <c r="I59" i="73"/>
  <c r="F59" i="73"/>
  <c r="D59" i="73"/>
  <c r="I58" i="73"/>
  <c r="F58" i="73"/>
  <c r="D58" i="73"/>
  <c r="I57" i="73"/>
  <c r="F57" i="73"/>
  <c r="D57" i="73"/>
  <c r="I56" i="73"/>
  <c r="F56" i="73"/>
  <c r="D56" i="73"/>
  <c r="I55" i="73"/>
  <c r="F55" i="73"/>
  <c r="D55" i="73"/>
  <c r="I54" i="73"/>
  <c r="F54" i="73"/>
  <c r="D54" i="73"/>
  <c r="I53" i="73"/>
  <c r="F53" i="73"/>
  <c r="D53" i="73"/>
  <c r="I52" i="73"/>
  <c r="F52" i="73"/>
  <c r="G72" i="73" s="1"/>
  <c r="K72" i="73" s="1"/>
  <c r="D52" i="73"/>
  <c r="K51" i="73"/>
  <c r="I51" i="73"/>
  <c r="L51" i="73" s="1"/>
  <c r="K50" i="73"/>
  <c r="I50" i="73"/>
  <c r="F50" i="73"/>
  <c r="E50" i="73"/>
  <c r="K46" i="73"/>
  <c r="I46" i="73"/>
  <c r="L46" i="73" s="1"/>
  <c r="K45" i="73"/>
  <c r="I45" i="73"/>
  <c r="L45" i="73" s="1"/>
  <c r="L44" i="73"/>
  <c r="K44" i="73"/>
  <c r="I44" i="73"/>
  <c r="K43" i="73"/>
  <c r="I43" i="73"/>
  <c r="L43" i="73" s="1"/>
  <c r="K42" i="73"/>
  <c r="J42" i="73"/>
  <c r="I42" i="73"/>
  <c r="L42" i="73" s="1"/>
  <c r="C42" i="73"/>
  <c r="L41" i="73"/>
  <c r="K41" i="73"/>
  <c r="J41" i="73"/>
  <c r="I41" i="73"/>
  <c r="C41" i="73"/>
  <c r="L40" i="73"/>
  <c r="K40" i="73"/>
  <c r="I40" i="73"/>
  <c r="C40" i="73"/>
  <c r="L39" i="73"/>
  <c r="K39" i="73"/>
  <c r="I39" i="73"/>
  <c r="K38" i="73"/>
  <c r="I38" i="73"/>
  <c r="L38" i="73" s="1"/>
  <c r="K37" i="73"/>
  <c r="I37" i="73"/>
  <c r="L37" i="73" s="1"/>
  <c r="K36" i="73"/>
  <c r="I36" i="73"/>
  <c r="L36" i="73" s="1"/>
  <c r="K35" i="73"/>
  <c r="I35" i="73"/>
  <c r="L35" i="73" s="1"/>
  <c r="L34" i="73"/>
  <c r="K34" i="73"/>
  <c r="I34" i="73"/>
  <c r="K33" i="73"/>
  <c r="I33" i="73"/>
  <c r="L33" i="73" s="1"/>
  <c r="K32" i="73"/>
  <c r="I32" i="73"/>
  <c r="L32" i="73" s="1"/>
  <c r="L31" i="73"/>
  <c r="K31" i="73"/>
  <c r="I31" i="73"/>
  <c r="K30" i="73"/>
  <c r="I30" i="73"/>
  <c r="L30" i="73" s="1"/>
  <c r="K29" i="73"/>
  <c r="I29" i="73"/>
  <c r="L29" i="73" s="1"/>
  <c r="K28" i="73"/>
  <c r="I28" i="73"/>
  <c r="L28" i="73" s="1"/>
  <c r="K27" i="73"/>
  <c r="I27" i="73"/>
  <c r="L27" i="73" s="1"/>
  <c r="L26" i="73"/>
  <c r="K26" i="73"/>
  <c r="I26" i="73"/>
  <c r="K25" i="73"/>
  <c r="I25" i="73"/>
  <c r="L25" i="73" s="1"/>
  <c r="K24" i="73"/>
  <c r="I24" i="73"/>
  <c r="L24" i="73" s="1"/>
  <c r="K23" i="73"/>
  <c r="I23" i="73"/>
  <c r="L23" i="73" s="1"/>
  <c r="K22" i="73"/>
  <c r="I22" i="73"/>
  <c r="L22" i="73" s="1"/>
  <c r="K21" i="73"/>
  <c r="I21" i="73"/>
  <c r="L21" i="73" s="1"/>
  <c r="K20" i="73"/>
  <c r="I20" i="73"/>
  <c r="L20" i="73" s="1"/>
  <c r="K19" i="73"/>
  <c r="I19" i="73"/>
  <c r="L19" i="73" s="1"/>
  <c r="L18" i="73"/>
  <c r="K18" i="73"/>
  <c r="I18" i="73"/>
  <c r="K17" i="73"/>
  <c r="I17" i="73"/>
  <c r="L17" i="73" s="1"/>
  <c r="E4" i="73"/>
  <c r="K71" i="72"/>
  <c r="K70" i="72"/>
  <c r="K69" i="72"/>
  <c r="K68" i="72"/>
  <c r="H62" i="72"/>
  <c r="G62" i="72"/>
  <c r="I61" i="72"/>
  <c r="F61" i="72"/>
  <c r="D61" i="72"/>
  <c r="I60" i="72"/>
  <c r="F60" i="72"/>
  <c r="D60" i="72"/>
  <c r="I59" i="72"/>
  <c r="F59" i="72"/>
  <c r="D59" i="72"/>
  <c r="I58" i="72"/>
  <c r="F58" i="72"/>
  <c r="D58" i="72"/>
  <c r="I57" i="72"/>
  <c r="F57" i="72"/>
  <c r="D57" i="72"/>
  <c r="I56" i="72"/>
  <c r="F56" i="72"/>
  <c r="D56" i="72"/>
  <c r="I55" i="72"/>
  <c r="F55" i="72"/>
  <c r="D55" i="72"/>
  <c r="I54" i="72"/>
  <c r="F54" i="72"/>
  <c r="D54" i="72"/>
  <c r="I53" i="72"/>
  <c r="F53" i="72"/>
  <c r="D53" i="72"/>
  <c r="I52" i="72"/>
  <c r="F52" i="72"/>
  <c r="D52" i="72"/>
  <c r="K51" i="72"/>
  <c r="I51" i="72"/>
  <c r="L51" i="72" s="1"/>
  <c r="K50" i="72"/>
  <c r="I50" i="72"/>
  <c r="F50" i="72"/>
  <c r="E50" i="72"/>
  <c r="K46" i="72"/>
  <c r="I46" i="72"/>
  <c r="L46" i="72" s="1"/>
  <c r="K45" i="72"/>
  <c r="I45" i="72"/>
  <c r="L45" i="72" s="1"/>
  <c r="L44" i="72"/>
  <c r="K44" i="72"/>
  <c r="I44" i="72"/>
  <c r="K43" i="72"/>
  <c r="I43" i="72"/>
  <c r="L43" i="72" s="1"/>
  <c r="K42" i="72"/>
  <c r="J42" i="72"/>
  <c r="I42" i="72"/>
  <c r="L42" i="72" s="1"/>
  <c r="C42" i="72"/>
  <c r="K41" i="72"/>
  <c r="J41" i="72"/>
  <c r="I41" i="72"/>
  <c r="L41" i="72" s="1"/>
  <c r="C41" i="72"/>
  <c r="L40" i="72"/>
  <c r="K40" i="72"/>
  <c r="I40" i="72"/>
  <c r="C40" i="72"/>
  <c r="L39" i="72"/>
  <c r="K39" i="72"/>
  <c r="I39" i="72"/>
  <c r="K38" i="72"/>
  <c r="I38" i="72"/>
  <c r="L38" i="72" s="1"/>
  <c r="K37" i="72"/>
  <c r="I37" i="72"/>
  <c r="L37" i="72" s="1"/>
  <c r="K36" i="72"/>
  <c r="I36" i="72"/>
  <c r="L36" i="72" s="1"/>
  <c r="K35" i="72"/>
  <c r="I35" i="72"/>
  <c r="L35" i="72" s="1"/>
  <c r="L34" i="72"/>
  <c r="K34" i="72"/>
  <c r="I34" i="72"/>
  <c r="K33" i="72"/>
  <c r="I33" i="72"/>
  <c r="L33" i="72" s="1"/>
  <c r="K32" i="72"/>
  <c r="I32" i="72"/>
  <c r="L32" i="72" s="1"/>
  <c r="L31" i="72"/>
  <c r="K31" i="72"/>
  <c r="I31" i="72"/>
  <c r="K30" i="72"/>
  <c r="I30" i="72"/>
  <c r="L30" i="72" s="1"/>
  <c r="K29" i="72"/>
  <c r="I29" i="72"/>
  <c r="L29" i="72" s="1"/>
  <c r="K28" i="72"/>
  <c r="I28" i="72"/>
  <c r="L28" i="72" s="1"/>
  <c r="K27" i="72"/>
  <c r="I27" i="72"/>
  <c r="L27" i="72" s="1"/>
  <c r="K26" i="72"/>
  <c r="I26" i="72"/>
  <c r="L26" i="72" s="1"/>
  <c r="K25" i="72"/>
  <c r="I25" i="72"/>
  <c r="L25" i="72" s="1"/>
  <c r="K24" i="72"/>
  <c r="I24" i="72"/>
  <c r="L24" i="72" s="1"/>
  <c r="K23" i="72"/>
  <c r="I23" i="72"/>
  <c r="L23" i="72" s="1"/>
  <c r="L22" i="72"/>
  <c r="K22" i="72"/>
  <c r="I22" i="72"/>
  <c r="K21" i="72"/>
  <c r="I21" i="72"/>
  <c r="K20" i="72"/>
  <c r="I20" i="72"/>
  <c r="L20" i="72" s="1"/>
  <c r="L19" i="72"/>
  <c r="K19" i="72"/>
  <c r="I19" i="72"/>
  <c r="K18" i="72"/>
  <c r="I18" i="72"/>
  <c r="L18" i="72" s="1"/>
  <c r="K17" i="72"/>
  <c r="I17" i="72"/>
  <c r="L17" i="72" s="1"/>
  <c r="E4" i="72"/>
  <c r="K71" i="71"/>
  <c r="K70" i="71"/>
  <c r="K69" i="71"/>
  <c r="K68" i="71"/>
  <c r="H62" i="71"/>
  <c r="G62" i="71"/>
  <c r="I61" i="71"/>
  <c r="F61" i="71"/>
  <c r="D61" i="71"/>
  <c r="I60" i="71"/>
  <c r="F60" i="71"/>
  <c r="D60" i="71"/>
  <c r="I59" i="71"/>
  <c r="F59" i="71"/>
  <c r="D59" i="71"/>
  <c r="I58" i="71"/>
  <c r="F58" i="71"/>
  <c r="D58" i="71"/>
  <c r="I57" i="71"/>
  <c r="F57" i="71"/>
  <c r="D57" i="71"/>
  <c r="I56" i="71"/>
  <c r="F56" i="71"/>
  <c r="D56" i="71"/>
  <c r="I55" i="71"/>
  <c r="F55" i="71"/>
  <c r="D55" i="71"/>
  <c r="I54" i="71"/>
  <c r="F54" i="71"/>
  <c r="D54" i="71"/>
  <c r="I53" i="71"/>
  <c r="F53" i="71"/>
  <c r="D53" i="71"/>
  <c r="I52" i="71"/>
  <c r="F52" i="71"/>
  <c r="D52" i="71"/>
  <c r="K51" i="71"/>
  <c r="I51" i="71"/>
  <c r="L51" i="71" s="1"/>
  <c r="K50" i="71"/>
  <c r="I50" i="71"/>
  <c r="L50" i="71" s="1"/>
  <c r="F50" i="71"/>
  <c r="E50" i="71"/>
  <c r="K46" i="71"/>
  <c r="I46" i="71"/>
  <c r="L46" i="71" s="1"/>
  <c r="K45" i="71"/>
  <c r="I45" i="71"/>
  <c r="L45" i="71" s="1"/>
  <c r="K44" i="71"/>
  <c r="I44" i="71"/>
  <c r="L44" i="71" s="1"/>
  <c r="K43" i="71"/>
  <c r="I43" i="71"/>
  <c r="L43" i="71" s="1"/>
  <c r="K42" i="71"/>
  <c r="J42" i="71"/>
  <c r="I42" i="71"/>
  <c r="L42" i="71" s="1"/>
  <c r="C42" i="71"/>
  <c r="L41" i="71"/>
  <c r="K41" i="71"/>
  <c r="J41" i="71"/>
  <c r="I41" i="71"/>
  <c r="C41" i="71"/>
  <c r="K40" i="71"/>
  <c r="I40" i="71"/>
  <c r="L40" i="71" s="1"/>
  <c r="C40" i="71"/>
  <c r="K39" i="71"/>
  <c r="I39" i="71"/>
  <c r="L39" i="71" s="1"/>
  <c r="K38" i="71"/>
  <c r="I38" i="71"/>
  <c r="L38" i="71" s="1"/>
  <c r="K37" i="71"/>
  <c r="I37" i="71"/>
  <c r="L37" i="71" s="1"/>
  <c r="K36" i="71"/>
  <c r="I36" i="71"/>
  <c r="L36" i="71" s="1"/>
  <c r="L35" i="71"/>
  <c r="K35" i="71"/>
  <c r="I35" i="71"/>
  <c r="L34" i="71"/>
  <c r="K34" i="71"/>
  <c r="I34" i="71"/>
  <c r="K33" i="71"/>
  <c r="I33" i="71"/>
  <c r="L33" i="71" s="1"/>
  <c r="K32" i="71"/>
  <c r="I32" i="71"/>
  <c r="L32" i="71" s="1"/>
  <c r="K31" i="71"/>
  <c r="I31" i="71"/>
  <c r="L31" i="71" s="1"/>
  <c r="K30" i="71"/>
  <c r="I30" i="71"/>
  <c r="K29" i="71"/>
  <c r="I29" i="71"/>
  <c r="L29" i="71" s="1"/>
  <c r="K28" i="71"/>
  <c r="I28" i="71"/>
  <c r="L28" i="71" s="1"/>
  <c r="K27" i="71"/>
  <c r="I27" i="71"/>
  <c r="L27" i="71" s="1"/>
  <c r="K26" i="71"/>
  <c r="I26" i="71"/>
  <c r="L26" i="71" s="1"/>
  <c r="K25" i="71"/>
  <c r="I25" i="71"/>
  <c r="L25" i="71" s="1"/>
  <c r="K24" i="71"/>
  <c r="I24" i="71"/>
  <c r="L24" i="71" s="1"/>
  <c r="L23" i="71"/>
  <c r="K23" i="71"/>
  <c r="I23" i="71"/>
  <c r="L22" i="71"/>
  <c r="K22" i="71"/>
  <c r="I22" i="71"/>
  <c r="K21" i="71"/>
  <c r="I21" i="71"/>
  <c r="L21" i="71" s="1"/>
  <c r="K20" i="71"/>
  <c r="I20" i="71"/>
  <c r="L20" i="71" s="1"/>
  <c r="K19" i="71"/>
  <c r="I19" i="71"/>
  <c r="L18" i="71"/>
  <c r="K18" i="71"/>
  <c r="I18" i="71"/>
  <c r="K17" i="71"/>
  <c r="I17" i="71"/>
  <c r="L17" i="71" s="1"/>
  <c r="E4" i="71"/>
  <c r="G72" i="76" l="1"/>
  <c r="K72" i="76" s="1"/>
  <c r="K73" i="76" s="1"/>
  <c r="E10" i="76" s="1"/>
  <c r="K10" i="76" s="1"/>
  <c r="G72" i="74"/>
  <c r="K72" i="74" s="1"/>
  <c r="K73" i="74" s="1"/>
  <c r="E10" i="74" s="1"/>
  <c r="K10" i="74" s="1"/>
  <c r="G72" i="71"/>
  <c r="K72" i="71" s="1"/>
  <c r="K73" i="71" s="1"/>
  <c r="E10" i="71" s="1"/>
  <c r="K10" i="71" s="1"/>
  <c r="I62" i="76"/>
  <c r="L50" i="76"/>
  <c r="L62" i="76" s="1"/>
  <c r="L32" i="76"/>
  <c r="L37" i="76"/>
  <c r="L42" i="76"/>
  <c r="L18" i="76"/>
  <c r="L46" i="76"/>
  <c r="L20" i="76"/>
  <c r="L25" i="76"/>
  <c r="L26" i="76"/>
  <c r="L28" i="76"/>
  <c r="L33" i="76"/>
  <c r="L34" i="76"/>
  <c r="L36" i="76"/>
  <c r="K47" i="76"/>
  <c r="L31" i="76"/>
  <c r="L40" i="76"/>
  <c r="L44" i="76"/>
  <c r="L45" i="76"/>
  <c r="G72" i="72"/>
  <c r="K72" i="72" s="1"/>
  <c r="K73" i="72" s="1"/>
  <c r="E10" i="72" s="1"/>
  <c r="K10" i="72" s="1"/>
  <c r="I62" i="75"/>
  <c r="K62" i="75"/>
  <c r="L50" i="75"/>
  <c r="L62" i="75" s="1"/>
  <c r="K47" i="75"/>
  <c r="L24" i="75"/>
  <c r="I62" i="74"/>
  <c r="K62" i="74"/>
  <c r="L50" i="74"/>
  <c r="L62" i="74" s="1"/>
  <c r="L29" i="74"/>
  <c r="K47" i="74"/>
  <c r="L22" i="74"/>
  <c r="I62" i="73"/>
  <c r="K62" i="73"/>
  <c r="L50" i="73"/>
  <c r="L62" i="73" s="1"/>
  <c r="K47" i="73"/>
  <c r="I62" i="72"/>
  <c r="K62" i="72"/>
  <c r="L50" i="72"/>
  <c r="L62" i="72" s="1"/>
  <c r="K47" i="72"/>
  <c r="K63" i="72" s="1"/>
  <c r="E8" i="72" s="1"/>
  <c r="L21" i="72"/>
  <c r="L47" i="72" s="1"/>
  <c r="L63" i="72" s="1"/>
  <c r="E9" i="72" s="1"/>
  <c r="L62" i="71"/>
  <c r="K62" i="71"/>
  <c r="I62" i="71"/>
  <c r="L30" i="71"/>
  <c r="K47" i="71"/>
  <c r="L19" i="71"/>
  <c r="K73" i="73"/>
  <c r="E10" i="73" s="1"/>
  <c r="K10" i="73" s="1"/>
  <c r="K73" i="75"/>
  <c r="E10" i="75" s="1"/>
  <c r="K10" i="75" s="1"/>
  <c r="K73" i="78"/>
  <c r="E10" i="78" s="1"/>
  <c r="K10" i="78" s="1"/>
  <c r="K73" i="79"/>
  <c r="E10" i="79" s="1"/>
  <c r="K10" i="79" s="1"/>
  <c r="K73" i="80"/>
  <c r="E10" i="80" s="1"/>
  <c r="K10" i="80" s="1"/>
  <c r="G72" i="82"/>
  <c r="K72" i="82" s="1"/>
  <c r="K73" i="82" s="1"/>
  <c r="E10" i="82" s="1"/>
  <c r="K10" i="82" s="1"/>
  <c r="G72" i="86"/>
  <c r="K72" i="86" s="1"/>
  <c r="K73" i="86" s="1"/>
  <c r="E10" i="86" s="1"/>
  <c r="K10" i="86" s="1"/>
  <c r="G72" i="87"/>
  <c r="K72" i="87" s="1"/>
  <c r="K73" i="87" s="1"/>
  <c r="E10" i="87" s="1"/>
  <c r="K10" i="87" s="1"/>
  <c r="G72" i="88"/>
  <c r="K72" i="88" s="1"/>
  <c r="K73" i="88" s="1"/>
  <c r="E10" i="88" s="1"/>
  <c r="K10" i="88" s="1"/>
  <c r="G72" i="83"/>
  <c r="K72" i="83" s="1"/>
  <c r="K73" i="83" s="1"/>
  <c r="E10" i="83" s="1"/>
  <c r="K10" i="83" s="1"/>
  <c r="G72" i="84"/>
  <c r="K72" i="84" s="1"/>
  <c r="K73" i="84" s="1"/>
  <c r="E10" i="84" s="1"/>
  <c r="K10" i="84" s="1"/>
  <c r="G72" i="77"/>
  <c r="K72" i="77" s="1"/>
  <c r="K73" i="77" s="1"/>
  <c r="E10" i="77" s="1"/>
  <c r="K10" i="77" s="1"/>
  <c r="K73" i="89"/>
  <c r="E10" i="89" s="1"/>
  <c r="K10" i="89" s="1"/>
  <c r="E8" i="89"/>
  <c r="N8" i="89"/>
  <c r="K8" i="89" s="1"/>
  <c r="L47" i="89"/>
  <c r="L63" i="89" s="1"/>
  <c r="E9" i="89" s="1"/>
  <c r="E8" i="88"/>
  <c r="N8" i="88"/>
  <c r="K8" i="88" s="1"/>
  <c r="L47" i="88"/>
  <c r="L63" i="88" s="1"/>
  <c r="E9" i="88" s="1"/>
  <c r="L47" i="87"/>
  <c r="L63" i="87" s="1"/>
  <c r="E9" i="87" s="1"/>
  <c r="E8" i="87"/>
  <c r="N8" i="87"/>
  <c r="K8" i="87" s="1"/>
  <c r="K63" i="86"/>
  <c r="L47" i="86"/>
  <c r="L63" i="86" s="1"/>
  <c r="E9" i="86" s="1"/>
  <c r="K73" i="85"/>
  <c r="E10" i="85" s="1"/>
  <c r="K10" i="85" s="1"/>
  <c r="E8" i="85"/>
  <c r="N8" i="85"/>
  <c r="K8" i="85" s="1"/>
  <c r="L47" i="85"/>
  <c r="L63" i="85" s="1"/>
  <c r="E9" i="85" s="1"/>
  <c r="N8" i="84"/>
  <c r="K8" i="84" s="1"/>
  <c r="E8" i="84"/>
  <c r="L47" i="84"/>
  <c r="L63" i="84" s="1"/>
  <c r="E9" i="84" s="1"/>
  <c r="L47" i="83"/>
  <c r="L63" i="83" s="1"/>
  <c r="E9" i="83" s="1"/>
  <c r="E8" i="83"/>
  <c r="N8" i="83"/>
  <c r="K8" i="83" s="1"/>
  <c r="L63" i="82"/>
  <c r="E9" i="82" s="1"/>
  <c r="E8" i="82"/>
  <c r="N8" i="82"/>
  <c r="K8" i="82" s="1"/>
  <c r="L62" i="82"/>
  <c r="K73" i="81"/>
  <c r="E10" i="81" s="1"/>
  <c r="K10" i="81" s="1"/>
  <c r="E8" i="81"/>
  <c r="N8" i="81"/>
  <c r="K8" i="81" s="1"/>
  <c r="L47" i="81"/>
  <c r="L63" i="81" s="1"/>
  <c r="E9" i="81" s="1"/>
  <c r="L47" i="80"/>
  <c r="L63" i="80" s="1"/>
  <c r="E9" i="80" s="1"/>
  <c r="N8" i="80"/>
  <c r="K8" i="80" s="1"/>
  <c r="E8" i="80"/>
  <c r="L47" i="79"/>
  <c r="L63" i="79" s="1"/>
  <c r="E9" i="79" s="1"/>
  <c r="E8" i="79"/>
  <c r="N8" i="79"/>
  <c r="K8" i="79" s="1"/>
  <c r="E8" i="78"/>
  <c r="N8" i="78"/>
  <c r="K8" i="78" s="1"/>
  <c r="L47" i="78"/>
  <c r="L63" i="78" s="1"/>
  <c r="E9" i="78" s="1"/>
  <c r="K9" i="77"/>
  <c r="K63" i="77"/>
  <c r="K63" i="76"/>
  <c r="L47" i="73"/>
  <c r="K63" i="75" l="1"/>
  <c r="N8" i="75" s="1"/>
  <c r="K8" i="75" s="1"/>
  <c r="L47" i="76"/>
  <c r="L63" i="76" s="1"/>
  <c r="E9" i="76" s="1"/>
  <c r="K9" i="76" s="1"/>
  <c r="K63" i="73"/>
  <c r="E8" i="73" s="1"/>
  <c r="L63" i="73"/>
  <c r="E9" i="73" s="1"/>
  <c r="E11" i="73" s="1"/>
  <c r="K11" i="73" s="1"/>
  <c r="K63" i="71"/>
  <c r="E8" i="71" s="1"/>
  <c r="L47" i="75"/>
  <c r="L63" i="75" s="1"/>
  <c r="E9" i="75" s="1"/>
  <c r="K9" i="75" s="1"/>
  <c r="K63" i="74"/>
  <c r="E8" i="74" s="1"/>
  <c r="L47" i="74"/>
  <c r="L63" i="74" s="1"/>
  <c r="E9" i="74" s="1"/>
  <c r="K9" i="74" s="1"/>
  <c r="N8" i="72"/>
  <c r="K8" i="72" s="1"/>
  <c r="L47" i="71"/>
  <c r="L63" i="71" s="1"/>
  <c r="E9" i="71" s="1"/>
  <c r="E11" i="71" s="1"/>
  <c r="K11" i="71" s="1"/>
  <c r="E11" i="77"/>
  <c r="K11" i="77" s="1"/>
  <c r="K9" i="89"/>
  <c r="E11" i="89"/>
  <c r="K11" i="89" s="1"/>
  <c r="K9" i="88"/>
  <c r="E11" i="88"/>
  <c r="K11" i="88" s="1"/>
  <c r="K9" i="87"/>
  <c r="E11" i="87"/>
  <c r="K11" i="87" s="1"/>
  <c r="K9" i="86"/>
  <c r="E11" i="86"/>
  <c r="K11" i="86" s="1"/>
  <c r="E8" i="86"/>
  <c r="N8" i="86"/>
  <c r="K8" i="86" s="1"/>
  <c r="K9" i="85"/>
  <c r="E11" i="85"/>
  <c r="K11" i="85" s="1"/>
  <c r="K9" i="84"/>
  <c r="E11" i="84"/>
  <c r="K11" i="84" s="1"/>
  <c r="K9" i="83"/>
  <c r="E11" i="83"/>
  <c r="K11" i="83" s="1"/>
  <c r="K9" i="82"/>
  <c r="E11" i="82"/>
  <c r="K11" i="82" s="1"/>
  <c r="K9" i="81"/>
  <c r="E11" i="81"/>
  <c r="K11" i="81" s="1"/>
  <c r="K9" i="80"/>
  <c r="E11" i="80"/>
  <c r="K11" i="80" s="1"/>
  <c r="K9" i="79"/>
  <c r="E11" i="79"/>
  <c r="K11" i="79" s="1"/>
  <c r="K9" i="78"/>
  <c r="E11" i="78"/>
  <c r="K11" i="78" s="1"/>
  <c r="E8" i="77"/>
  <c r="N8" i="77"/>
  <c r="K8" i="77" s="1"/>
  <c r="E8" i="76"/>
  <c r="N8" i="76"/>
  <c r="K8" i="76" s="1"/>
  <c r="K9" i="72"/>
  <c r="E11" i="72"/>
  <c r="K11" i="72" s="1"/>
  <c r="K46" i="7"/>
  <c r="L48" i="28" s="1"/>
  <c r="K19" i="7"/>
  <c r="L21" i="28" s="1"/>
  <c r="K20" i="7"/>
  <c r="L22" i="28" s="1"/>
  <c r="K21" i="7"/>
  <c r="L23" i="28" s="1"/>
  <c r="K22" i="7"/>
  <c r="L24" i="28" s="1"/>
  <c r="K23" i="7"/>
  <c r="L25" i="28" s="1"/>
  <c r="K24" i="7"/>
  <c r="L26" i="28" s="1"/>
  <c r="K25" i="7"/>
  <c r="L27" i="28" s="1"/>
  <c r="K26" i="7"/>
  <c r="L28" i="28" s="1"/>
  <c r="K27" i="7"/>
  <c r="L29" i="28" s="1"/>
  <c r="K28" i="7"/>
  <c r="L30" i="28" s="1"/>
  <c r="K29" i="7"/>
  <c r="L31" i="28" s="1"/>
  <c r="K30" i="7"/>
  <c r="L32" i="28" s="1"/>
  <c r="K31" i="7"/>
  <c r="L33" i="28" s="1"/>
  <c r="K32" i="7"/>
  <c r="L34" i="28" s="1"/>
  <c r="K33" i="7"/>
  <c r="L35" i="28" s="1"/>
  <c r="K34" i="7"/>
  <c r="L36" i="28" s="1"/>
  <c r="K35" i="7"/>
  <c r="L37" i="28" s="1"/>
  <c r="K36" i="7"/>
  <c r="L38" i="28" s="1"/>
  <c r="K37" i="7"/>
  <c r="L39" i="28" s="1"/>
  <c r="K38" i="7"/>
  <c r="L40" i="28" s="1"/>
  <c r="K39" i="7"/>
  <c r="L41" i="28" s="1"/>
  <c r="K40" i="7"/>
  <c r="L42" i="28" s="1"/>
  <c r="K41" i="7"/>
  <c r="L43" i="28" s="1"/>
  <c r="K42" i="7"/>
  <c r="L44" i="28" s="1"/>
  <c r="K43" i="7"/>
  <c r="L45" i="28" s="1"/>
  <c r="K44" i="7"/>
  <c r="L46" i="28" s="1"/>
  <c r="K45" i="7"/>
  <c r="L47" i="28" s="1"/>
  <c r="K18" i="7"/>
  <c r="L20" i="28" s="1"/>
  <c r="K17" i="7"/>
  <c r="L19" i="28" s="1"/>
  <c r="K51" i="7"/>
  <c r="L53" i="28" s="1"/>
  <c r="K50" i="7"/>
  <c r="L52" i="28" s="1"/>
  <c r="E8" i="75" l="1"/>
  <c r="E11" i="74"/>
  <c r="K11" i="74" s="1"/>
  <c r="E11" i="76"/>
  <c r="K11" i="76" s="1"/>
  <c r="K9" i="73"/>
  <c r="N8" i="73"/>
  <c r="K8" i="73" s="1"/>
  <c r="N8" i="71"/>
  <c r="K8" i="71" s="1"/>
  <c r="E11" i="75"/>
  <c r="K11" i="75" s="1"/>
  <c r="N8" i="74"/>
  <c r="K8" i="74" s="1"/>
  <c r="K9" i="71"/>
  <c r="O27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9" i="29"/>
  <c r="O8" i="29"/>
  <c r="J28" i="29"/>
  <c r="J27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9" i="29"/>
  <c r="J8" i="29"/>
  <c r="D63" i="51" l="1"/>
  <c r="D62" i="51"/>
  <c r="D61" i="51"/>
  <c r="D60" i="51"/>
  <c r="D59" i="51"/>
  <c r="D58" i="51"/>
  <c r="D57" i="51"/>
  <c r="D56" i="51"/>
  <c r="D55" i="51"/>
  <c r="D54" i="51"/>
  <c r="H62" i="7" l="1"/>
  <c r="G62" i="7"/>
  <c r="D61" i="7"/>
  <c r="D60" i="7"/>
  <c r="D59" i="7"/>
  <c r="D58" i="7"/>
  <c r="D57" i="7"/>
  <c r="D56" i="7"/>
  <c r="D55" i="7"/>
  <c r="D54" i="7"/>
  <c r="D53" i="7"/>
  <c r="D52" i="7"/>
  <c r="D63" i="28"/>
  <c r="D62" i="28"/>
  <c r="D61" i="28"/>
  <c r="D60" i="28"/>
  <c r="D59" i="28"/>
  <c r="D58" i="28"/>
  <c r="D57" i="28"/>
  <c r="D56" i="28"/>
  <c r="D55" i="28"/>
  <c r="D54" i="28"/>
  <c r="H71" i="51" l="1"/>
  <c r="B71" i="51"/>
  <c r="H70" i="51"/>
  <c r="B70" i="51"/>
  <c r="H69" i="51"/>
  <c r="H68" i="51"/>
  <c r="I63" i="51"/>
  <c r="H63" i="51"/>
  <c r="G63" i="51"/>
  <c r="I62" i="51"/>
  <c r="H62" i="51"/>
  <c r="G62" i="51"/>
  <c r="I61" i="51"/>
  <c r="H61" i="51"/>
  <c r="G61" i="51"/>
  <c r="I60" i="51"/>
  <c r="H60" i="51"/>
  <c r="G60" i="51"/>
  <c r="I59" i="51"/>
  <c r="H59" i="51"/>
  <c r="G59" i="51"/>
  <c r="I58" i="51"/>
  <c r="H58" i="51"/>
  <c r="G58" i="51"/>
  <c r="I57" i="51"/>
  <c r="H57" i="51"/>
  <c r="G57" i="51"/>
  <c r="I56" i="51"/>
  <c r="H56" i="51"/>
  <c r="G56" i="51"/>
  <c r="I55" i="51"/>
  <c r="H55" i="51"/>
  <c r="G55" i="51"/>
  <c r="I54" i="51"/>
  <c r="H54" i="51"/>
  <c r="G54" i="51"/>
  <c r="I53" i="51"/>
  <c r="H53" i="51"/>
  <c r="I52" i="51"/>
  <c r="H52" i="51"/>
  <c r="I48" i="51"/>
  <c r="H48" i="51"/>
  <c r="I47" i="51"/>
  <c r="H47" i="51"/>
  <c r="I46" i="51"/>
  <c r="H46" i="51"/>
  <c r="I45" i="51"/>
  <c r="H45" i="51"/>
  <c r="I44" i="51"/>
  <c r="H44" i="51"/>
  <c r="C44" i="51"/>
  <c r="I43" i="51"/>
  <c r="H43" i="51"/>
  <c r="C43" i="51"/>
  <c r="K42" i="51"/>
  <c r="I42" i="51"/>
  <c r="H42" i="51"/>
  <c r="C42" i="51"/>
  <c r="I41" i="51"/>
  <c r="H41" i="51"/>
  <c r="I40" i="51"/>
  <c r="H40" i="51"/>
  <c r="I39" i="51"/>
  <c r="H39" i="51"/>
  <c r="I38" i="51"/>
  <c r="H38" i="51"/>
  <c r="I37" i="51"/>
  <c r="H37" i="51"/>
  <c r="I36" i="51"/>
  <c r="H36" i="51"/>
  <c r="I35" i="51"/>
  <c r="H35" i="51"/>
  <c r="I34" i="51"/>
  <c r="H34" i="51"/>
  <c r="I33" i="51"/>
  <c r="H33" i="51"/>
  <c r="I32" i="51"/>
  <c r="H32" i="51"/>
  <c r="I31" i="51"/>
  <c r="H31" i="51"/>
  <c r="I30" i="51"/>
  <c r="H30" i="51"/>
  <c r="I29" i="51"/>
  <c r="H29" i="51"/>
  <c r="I28" i="51"/>
  <c r="H28" i="51"/>
  <c r="I27" i="51"/>
  <c r="H27" i="51"/>
  <c r="I26" i="51"/>
  <c r="H26" i="51"/>
  <c r="I25" i="51"/>
  <c r="H25" i="51"/>
  <c r="I24" i="51"/>
  <c r="H24" i="51"/>
  <c r="I23" i="51"/>
  <c r="H23" i="51"/>
  <c r="I22" i="51"/>
  <c r="H22" i="51"/>
  <c r="I21" i="51"/>
  <c r="H21" i="51"/>
  <c r="I20" i="51"/>
  <c r="H20" i="51"/>
  <c r="I19" i="51"/>
  <c r="H19" i="51"/>
  <c r="H64" i="51" l="1"/>
  <c r="I64" i="51"/>
  <c r="G60" i="28"/>
  <c r="G61" i="28"/>
  <c r="G62" i="28"/>
  <c r="G63" i="28"/>
  <c r="G59" i="28"/>
  <c r="I61" i="7"/>
  <c r="J63" i="28" s="1"/>
  <c r="F61" i="7"/>
  <c r="I60" i="7"/>
  <c r="J62" i="28" s="1"/>
  <c r="F60" i="7"/>
  <c r="I59" i="7"/>
  <c r="J61" i="28" s="1"/>
  <c r="F59" i="7"/>
  <c r="I58" i="7"/>
  <c r="J60" i="28" s="1"/>
  <c r="F58" i="7"/>
  <c r="I57" i="7"/>
  <c r="J59" i="28" s="1"/>
  <c r="F57" i="7"/>
  <c r="J61" i="51" l="1"/>
  <c r="J60" i="51"/>
  <c r="J63" i="51"/>
  <c r="J62" i="51"/>
  <c r="J59" i="51"/>
  <c r="C10" i="29"/>
  <c r="C11" i="29"/>
  <c r="I64" i="28" l="1"/>
  <c r="H64" i="28"/>
  <c r="G58" i="28" l="1"/>
  <c r="G57" i="28"/>
  <c r="G56" i="28"/>
  <c r="G55" i="28"/>
  <c r="G54" i="28"/>
  <c r="F55" i="7" l="1"/>
  <c r="F56" i="7"/>
  <c r="I52" i="7"/>
  <c r="J54" i="28" s="1"/>
  <c r="J54" i="51" l="1"/>
  <c r="D4" i="29"/>
  <c r="C8" i="29"/>
  <c r="J42" i="7" l="1"/>
  <c r="K44" i="51" s="1"/>
  <c r="J41" i="7"/>
  <c r="K43" i="51" s="1"/>
  <c r="F54" i="7"/>
  <c r="F53" i="7"/>
  <c r="F52" i="7"/>
  <c r="F50" i="7"/>
  <c r="E50" i="7"/>
  <c r="E4" i="7"/>
  <c r="F4" i="51" s="1"/>
  <c r="I28" i="29"/>
  <c r="L28" i="29" s="1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M27" i="29"/>
  <c r="M26" i="29"/>
  <c r="M25" i="29"/>
  <c r="M24" i="29"/>
  <c r="M23" i="29"/>
  <c r="M22" i="29"/>
  <c r="M21" i="29"/>
  <c r="M20" i="29"/>
  <c r="M19" i="29"/>
  <c r="M18" i="29"/>
  <c r="M17" i="29"/>
  <c r="M16" i="29"/>
  <c r="M15" i="29"/>
  <c r="M14" i="29"/>
  <c r="M13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M12" i="29"/>
  <c r="K11" i="29"/>
  <c r="M11" i="29"/>
  <c r="K10" i="29"/>
  <c r="M10" i="29"/>
  <c r="K9" i="29"/>
  <c r="M9" i="29"/>
  <c r="K8" i="29"/>
  <c r="M8" i="29" s="1"/>
  <c r="B71" i="28"/>
  <c r="B70" i="28"/>
  <c r="K42" i="28"/>
  <c r="C44" i="28"/>
  <c r="C43" i="28"/>
  <c r="C42" i="28"/>
  <c r="C42" i="7"/>
  <c r="C41" i="7"/>
  <c r="C40" i="7"/>
  <c r="K71" i="7"/>
  <c r="L71" i="28" s="1"/>
  <c r="K70" i="7"/>
  <c r="L70" i="28" s="1"/>
  <c r="K69" i="7"/>
  <c r="L69" i="28" s="1"/>
  <c r="K68" i="7"/>
  <c r="L68" i="28" s="1"/>
  <c r="I56" i="7"/>
  <c r="J58" i="28" s="1"/>
  <c r="I55" i="7"/>
  <c r="J57" i="28" s="1"/>
  <c r="I54" i="7"/>
  <c r="J56" i="28" s="1"/>
  <c r="I53" i="7"/>
  <c r="J55" i="28" s="1"/>
  <c r="L53" i="51"/>
  <c r="I51" i="7"/>
  <c r="K62" i="7"/>
  <c r="L64" i="28" s="1"/>
  <c r="I50" i="7"/>
  <c r="J52" i="28" s="1"/>
  <c r="L48" i="51"/>
  <c r="I46" i="7"/>
  <c r="L47" i="51"/>
  <c r="I45" i="7"/>
  <c r="L46" i="51"/>
  <c r="I44" i="7"/>
  <c r="L45" i="51"/>
  <c r="I43" i="7"/>
  <c r="L44" i="51"/>
  <c r="I42" i="7"/>
  <c r="L43" i="51"/>
  <c r="I41" i="7"/>
  <c r="L42" i="51"/>
  <c r="I40" i="7"/>
  <c r="L41" i="51"/>
  <c r="I39" i="7"/>
  <c r="L40" i="51"/>
  <c r="I38" i="7"/>
  <c r="L39" i="51"/>
  <c r="I37" i="7"/>
  <c r="L38" i="51"/>
  <c r="I36" i="7"/>
  <c r="L37" i="51"/>
  <c r="I35" i="7"/>
  <c r="L36" i="51"/>
  <c r="I34" i="7"/>
  <c r="L35" i="51"/>
  <c r="I33" i="7"/>
  <c r="L34" i="51"/>
  <c r="I32" i="7"/>
  <c r="L33" i="51"/>
  <c r="I31" i="7"/>
  <c r="L32" i="51"/>
  <c r="I30" i="7"/>
  <c r="L31" i="51"/>
  <c r="I29" i="7"/>
  <c r="L30" i="51"/>
  <c r="I28" i="7"/>
  <c r="L29" i="51"/>
  <c r="I27" i="7"/>
  <c r="L28" i="51"/>
  <c r="I26" i="7"/>
  <c r="L27" i="51"/>
  <c r="I25" i="7"/>
  <c r="L26" i="51"/>
  <c r="I24" i="7"/>
  <c r="L25" i="51"/>
  <c r="I23" i="7"/>
  <c r="L24" i="51"/>
  <c r="I22" i="7"/>
  <c r="L23" i="51"/>
  <c r="I21" i="7"/>
  <c r="L22" i="51"/>
  <c r="I20" i="7"/>
  <c r="L21" i="51"/>
  <c r="I19" i="7"/>
  <c r="L20" i="51"/>
  <c r="I18" i="7"/>
  <c r="L19" i="51"/>
  <c r="I17" i="7"/>
  <c r="N12" i="29"/>
  <c r="K43" i="28"/>
  <c r="C16" i="29"/>
  <c r="C22" i="29"/>
  <c r="C20" i="29"/>
  <c r="C14" i="29"/>
  <c r="C9" i="29"/>
  <c r="C24" i="29"/>
  <c r="C21" i="29"/>
  <c r="C12" i="29"/>
  <c r="C25" i="29"/>
  <c r="C18" i="29"/>
  <c r="C17" i="29"/>
  <c r="C26" i="29"/>
  <c r="C23" i="29"/>
  <c r="C27" i="29"/>
  <c r="C19" i="29"/>
  <c r="C13" i="29"/>
  <c r="C15" i="29"/>
  <c r="J22" i="28" l="1"/>
  <c r="L20" i="7"/>
  <c r="M22" i="28" s="1"/>
  <c r="J24" i="28"/>
  <c r="L22" i="7"/>
  <c r="M24" i="28" s="1"/>
  <c r="J28" i="51"/>
  <c r="L26" i="7"/>
  <c r="M28" i="28" s="1"/>
  <c r="J28" i="28"/>
  <c r="J30" i="51"/>
  <c r="L28" i="7"/>
  <c r="M30" i="28" s="1"/>
  <c r="J30" i="28"/>
  <c r="J34" i="51"/>
  <c r="L32" i="7"/>
  <c r="M34" i="28" s="1"/>
  <c r="J34" i="28"/>
  <c r="L34" i="7"/>
  <c r="M36" i="28" s="1"/>
  <c r="J36" i="28"/>
  <c r="L36" i="7"/>
  <c r="M38" i="28" s="1"/>
  <c r="J38" i="28"/>
  <c r="J42" i="51"/>
  <c r="L40" i="7"/>
  <c r="M42" i="28" s="1"/>
  <c r="J42" i="28"/>
  <c r="J44" i="51"/>
  <c r="J44" i="28"/>
  <c r="L42" i="7"/>
  <c r="M44" i="28" s="1"/>
  <c r="J46" i="28"/>
  <c r="L44" i="7"/>
  <c r="M46" i="28" s="1"/>
  <c r="J21" i="28"/>
  <c r="L19" i="7"/>
  <c r="J23" i="51"/>
  <c r="J23" i="28"/>
  <c r="L21" i="7"/>
  <c r="M23" i="28" s="1"/>
  <c r="L25" i="7"/>
  <c r="M27" i="28" s="1"/>
  <c r="J27" i="28"/>
  <c r="J31" i="28"/>
  <c r="L29" i="7"/>
  <c r="M31" i="28" s="1"/>
  <c r="J33" i="28"/>
  <c r="L31" i="7"/>
  <c r="J35" i="28"/>
  <c r="L33" i="7"/>
  <c r="M35" i="28" s="1"/>
  <c r="J37" i="51"/>
  <c r="L35" i="7"/>
  <c r="M37" i="28" s="1"/>
  <c r="J37" i="28"/>
  <c r="J39" i="28"/>
  <c r="L37" i="7"/>
  <c r="J43" i="51"/>
  <c r="L41" i="7"/>
  <c r="M43" i="28" s="1"/>
  <c r="J43" i="28"/>
  <c r="L43" i="7"/>
  <c r="J45" i="28"/>
  <c r="L45" i="7"/>
  <c r="J47" i="28"/>
  <c r="J20" i="28"/>
  <c r="L18" i="7"/>
  <c r="M20" i="28" s="1"/>
  <c r="J26" i="28"/>
  <c r="L24" i="7"/>
  <c r="M26" i="28" s="1"/>
  <c r="L46" i="7"/>
  <c r="M48" i="28" s="1"/>
  <c r="J48" i="28"/>
  <c r="J32" i="28"/>
  <c r="L30" i="7"/>
  <c r="M32" i="28" s="1"/>
  <c r="J53" i="51"/>
  <c r="M53" i="51" s="1"/>
  <c r="J53" i="28"/>
  <c r="J41" i="51"/>
  <c r="J41" i="28"/>
  <c r="L39" i="7"/>
  <c r="M41" i="28" s="1"/>
  <c r="J40" i="51"/>
  <c r="J40" i="28"/>
  <c r="L38" i="7"/>
  <c r="M40" i="28" s="1"/>
  <c r="J29" i="51"/>
  <c r="J29" i="28"/>
  <c r="L27" i="7"/>
  <c r="M29" i="28" s="1"/>
  <c r="J25" i="51"/>
  <c r="J25" i="28"/>
  <c r="L23" i="7"/>
  <c r="M25" i="28" s="1"/>
  <c r="L17" i="7"/>
  <c r="M19" i="28" s="1"/>
  <c r="J19" i="28"/>
  <c r="J52" i="51"/>
  <c r="J64" i="51" s="1"/>
  <c r="I62" i="7"/>
  <c r="L52" i="51"/>
  <c r="L64" i="51" s="1"/>
  <c r="J22" i="51"/>
  <c r="J24" i="51"/>
  <c r="J26" i="51"/>
  <c r="J32" i="51"/>
  <c r="J38" i="51"/>
  <c r="J19" i="51"/>
  <c r="J21" i="51"/>
  <c r="L49" i="51"/>
  <c r="J46" i="51"/>
  <c r="J48" i="51"/>
  <c r="J20" i="51"/>
  <c r="J36" i="51"/>
  <c r="M24" i="51"/>
  <c r="J27" i="51"/>
  <c r="J31" i="51"/>
  <c r="J33" i="51"/>
  <c r="J35" i="51"/>
  <c r="J39" i="51"/>
  <c r="J45" i="51"/>
  <c r="J47" i="51"/>
  <c r="L71" i="51"/>
  <c r="L68" i="51"/>
  <c r="L69" i="51"/>
  <c r="L70" i="51"/>
  <c r="J56" i="51"/>
  <c r="J57" i="51"/>
  <c r="J58" i="51"/>
  <c r="J55" i="51"/>
  <c r="G72" i="7"/>
  <c r="H72" i="28" s="1"/>
  <c r="K44" i="28"/>
  <c r="M46" i="51"/>
  <c r="M20" i="51"/>
  <c r="M38" i="51"/>
  <c r="M27" i="51"/>
  <c r="M26" i="51"/>
  <c r="M28" i="51"/>
  <c r="M34" i="51"/>
  <c r="M42" i="51"/>
  <c r="M44" i="51"/>
  <c r="L51" i="7"/>
  <c r="M53" i="28" s="1"/>
  <c r="M23" i="51"/>
  <c r="M25" i="51"/>
  <c r="M29" i="51"/>
  <c r="L50" i="7"/>
  <c r="M28" i="29"/>
  <c r="H28" i="29"/>
  <c r="K28" i="29"/>
  <c r="M35" i="51"/>
  <c r="M36" i="51"/>
  <c r="M48" i="51"/>
  <c r="K47" i="7"/>
  <c r="L49" i="28" s="1"/>
  <c r="M31" i="51"/>
  <c r="F4" i="28"/>
  <c r="D14" i="29"/>
  <c r="D19" i="29"/>
  <c r="D17" i="29"/>
  <c r="D23" i="29"/>
  <c r="D27" i="29"/>
  <c r="D16" i="29"/>
  <c r="D25" i="29"/>
  <c r="D15" i="29"/>
  <c r="D24" i="29"/>
  <c r="D22" i="29"/>
  <c r="D26" i="29"/>
  <c r="D11" i="29"/>
  <c r="M47" i="28" l="1"/>
  <c r="M47" i="51"/>
  <c r="M43" i="51"/>
  <c r="M33" i="28"/>
  <c r="M33" i="51"/>
  <c r="M22" i="51"/>
  <c r="M37" i="51"/>
  <c r="M30" i="51"/>
  <c r="M32" i="51"/>
  <c r="M45" i="28"/>
  <c r="M45" i="51"/>
  <c r="M39" i="28"/>
  <c r="M39" i="51"/>
  <c r="M21" i="28"/>
  <c r="M21" i="51"/>
  <c r="L62" i="7"/>
  <c r="M64" i="28" s="1"/>
  <c r="M52" i="28"/>
  <c r="M40" i="51"/>
  <c r="M41" i="51"/>
  <c r="M19" i="51"/>
  <c r="J64" i="28"/>
  <c r="K63" i="7"/>
  <c r="L65" i="28" s="1"/>
  <c r="H72" i="51"/>
  <c r="L72" i="51" s="1"/>
  <c r="L73" i="51" s="1"/>
  <c r="M52" i="51"/>
  <c r="M64" i="51" s="1"/>
  <c r="L65" i="51"/>
  <c r="K72" i="7"/>
  <c r="N11" i="29"/>
  <c r="N10" i="29"/>
  <c r="L47" i="7"/>
  <c r="M49" i="28" s="1"/>
  <c r="D12" i="29"/>
  <c r="D18" i="29"/>
  <c r="D9" i="29"/>
  <c r="D20" i="29"/>
  <c r="D13" i="29"/>
  <c r="D10" i="29"/>
  <c r="D21" i="29"/>
  <c r="M49" i="51" l="1"/>
  <c r="L72" i="28"/>
  <c r="K73" i="7"/>
  <c r="L73" i="28" s="1"/>
  <c r="L63" i="7"/>
  <c r="M65" i="28" s="1"/>
  <c r="E8" i="7"/>
  <c r="M65" i="51"/>
  <c r="E8" i="51" s="1"/>
  <c r="N8" i="7"/>
  <c r="E6" i="28" s="1"/>
  <c r="N9" i="29"/>
  <c r="N8" i="29"/>
  <c r="E10" i="7" l="1"/>
  <c r="K10" i="7" s="1"/>
  <c r="E8" i="28"/>
  <c r="E6" i="51"/>
  <c r="E10" i="28"/>
  <c r="K8" i="7"/>
  <c r="E9" i="7"/>
  <c r="E11" i="7" s="1"/>
  <c r="K11" i="7" s="1"/>
  <c r="L10" i="28"/>
  <c r="D8" i="29"/>
  <c r="M10" i="28"/>
  <c r="L10" i="51"/>
  <c r="E12" i="28" l="1"/>
  <c r="E21" i="29"/>
  <c r="E17" i="29"/>
  <c r="E15" i="29"/>
  <c r="E16" i="29"/>
  <c r="E10" i="29"/>
  <c r="E9" i="29"/>
  <c r="E12" i="29"/>
  <c r="E19" i="29"/>
  <c r="E26" i="29"/>
  <c r="D28" i="29"/>
  <c r="E28" i="29" s="1"/>
  <c r="E11" i="29"/>
  <c r="E23" i="29"/>
  <c r="E20" i="29"/>
  <c r="E13" i="29"/>
  <c r="E8" i="29"/>
  <c r="E18" i="29"/>
  <c r="E14" i="29"/>
  <c r="E27" i="29"/>
  <c r="E25" i="29"/>
  <c r="E22" i="29"/>
  <c r="E24" i="29"/>
  <c r="K9" i="7"/>
  <c r="O28" i="29"/>
  <c r="O4" i="29" s="1"/>
  <c r="L11" i="28"/>
  <c r="M11" i="28"/>
  <c r="L11" i="51"/>
  <c r="M12" i="28"/>
  <c r="M13" i="28" l="1"/>
  <c r="L12" i="28"/>
  <c r="L12" i="51"/>
  <c r="L13" i="51" l="1"/>
  <c r="L13" i="28"/>
</calcChain>
</file>

<file path=xl/sharedStrings.xml><?xml version="1.0" encoding="utf-8"?>
<sst xmlns="http://schemas.openxmlformats.org/spreadsheetml/2006/main" count="3407" uniqueCount="171">
  <si>
    <t>揮発油（ガソリン）</t>
  </si>
  <si>
    <t>ナフサ</t>
  </si>
  <si>
    <t>灯油</t>
  </si>
  <si>
    <t>軽油</t>
  </si>
  <si>
    <t>Ａ重油</t>
  </si>
  <si>
    <t>Ｂ・Ｃ重油</t>
  </si>
  <si>
    <t>石油アスファルト</t>
  </si>
  <si>
    <t>石油コークス</t>
  </si>
  <si>
    <t>石油ガス</t>
  </si>
  <si>
    <t>可燃性
天然ガス</t>
  </si>
  <si>
    <t>その他可燃性天然ガス</t>
  </si>
  <si>
    <t>石炭</t>
  </si>
  <si>
    <t>原料炭</t>
  </si>
  <si>
    <t>一般炭</t>
  </si>
  <si>
    <t>無煙炭</t>
  </si>
  <si>
    <t>石炭コークス</t>
  </si>
  <si>
    <t>コールタール</t>
  </si>
  <si>
    <t>コークス炉ガス</t>
  </si>
  <si>
    <t>高炉ガス</t>
  </si>
  <si>
    <t>転炉ガス</t>
  </si>
  <si>
    <t>温水</t>
    <rPh sb="0" eb="2">
      <t>オンスイ</t>
    </rPh>
    <phoneticPr fontId="4"/>
  </si>
  <si>
    <t>冷水</t>
    <rPh sb="0" eb="2">
      <t>レイスイ</t>
    </rPh>
    <phoneticPr fontId="4"/>
  </si>
  <si>
    <t>昼間買電</t>
    <rPh sb="0" eb="2">
      <t>ヒルマ</t>
    </rPh>
    <rPh sb="2" eb="3">
      <t>カ</t>
    </rPh>
    <rPh sb="3" eb="4">
      <t>デン</t>
    </rPh>
    <phoneticPr fontId="4"/>
  </si>
  <si>
    <t>夜間買電</t>
    <rPh sb="0" eb="2">
      <t>ヤカン</t>
    </rPh>
    <rPh sb="2" eb="3">
      <t>カ</t>
    </rPh>
    <rPh sb="3" eb="4">
      <t>デン</t>
    </rPh>
    <phoneticPr fontId="4"/>
  </si>
  <si>
    <t>kl</t>
    <phoneticPr fontId="23"/>
  </si>
  <si>
    <t>蒸気（産業用を除く）</t>
    <rPh sb="0" eb="2">
      <t>ジョウキ</t>
    </rPh>
    <rPh sb="3" eb="6">
      <t>サンギョウヨウ</t>
    </rPh>
    <rPh sb="7" eb="8">
      <t>ノゾ</t>
    </rPh>
    <phoneticPr fontId="4"/>
  </si>
  <si>
    <t>蒸気（産業用）</t>
    <rPh sb="0" eb="2">
      <t>ジョウキ</t>
    </rPh>
    <rPh sb="3" eb="6">
      <t>サンギョウヨウ</t>
    </rPh>
    <phoneticPr fontId="4"/>
  </si>
  <si>
    <t>原油</t>
    <phoneticPr fontId="23"/>
  </si>
  <si>
    <t>単位</t>
    <rPh sb="0" eb="2">
      <t>タンイ</t>
    </rPh>
    <phoneticPr fontId="23"/>
  </si>
  <si>
    <t>熱量の原油換算エネルギー使用量への換算係数</t>
    <phoneticPr fontId="23"/>
  </si>
  <si>
    <t>エネルギーの種類別の発熱量、排出係数及び原油換算エネルギー使用量への換算係数</t>
    <rPh sb="6" eb="8">
      <t>シュルイ</t>
    </rPh>
    <rPh sb="8" eb="9">
      <t>ベツ</t>
    </rPh>
    <rPh sb="10" eb="12">
      <t>ハツネツ</t>
    </rPh>
    <rPh sb="12" eb="13">
      <t>リョウ</t>
    </rPh>
    <rPh sb="14" eb="16">
      <t>ハイシュツ</t>
    </rPh>
    <rPh sb="16" eb="18">
      <t>ケイスウ</t>
    </rPh>
    <rPh sb="18" eb="19">
      <t>オヨ</t>
    </rPh>
    <rPh sb="20" eb="22">
      <t>ゲンユ</t>
    </rPh>
    <rPh sb="22" eb="24">
      <t>カンザン</t>
    </rPh>
    <rPh sb="29" eb="32">
      <t>シヨウリョウ</t>
    </rPh>
    <rPh sb="34" eb="36">
      <t>カンザン</t>
    </rPh>
    <rPh sb="36" eb="38">
      <t>ケイスウ</t>
    </rPh>
    <phoneticPr fontId="23"/>
  </si>
  <si>
    <t>GJ/t</t>
    <phoneticPr fontId="23"/>
  </si>
  <si>
    <t>GJ/GJ</t>
    <phoneticPr fontId="23"/>
  </si>
  <si>
    <t>kl/GJ</t>
    <phoneticPr fontId="23"/>
  </si>
  <si>
    <r>
      <t>GJ/</t>
    </r>
    <r>
      <rPr>
        <sz val="10"/>
        <rFont val="Arial Unicode MS"/>
        <family val="3"/>
        <charset val="128"/>
      </rPr>
      <t>ｋ</t>
    </r>
    <r>
      <rPr>
        <sz val="10"/>
        <rFont val="Arial"/>
        <family val="2"/>
      </rPr>
      <t>l</t>
    </r>
    <phoneticPr fontId="23"/>
  </si>
  <si>
    <r>
      <t>GJ/</t>
    </r>
    <r>
      <rPr>
        <sz val="10"/>
        <rFont val="Arial Unicode MS"/>
        <family val="3"/>
        <charset val="128"/>
      </rPr>
      <t>ｋ</t>
    </r>
    <r>
      <rPr>
        <sz val="10"/>
        <rFont val="Arial"/>
        <family val="2"/>
      </rPr>
      <t>l</t>
    </r>
  </si>
  <si>
    <r>
      <t>GJ/</t>
    </r>
    <r>
      <rPr>
        <sz val="10"/>
        <color indexed="8"/>
        <rFont val="Arial Unicode MS"/>
        <family val="3"/>
        <charset val="128"/>
      </rPr>
      <t>千</t>
    </r>
    <r>
      <rPr>
        <sz val="10"/>
        <color indexed="8"/>
        <rFont val="Arial"/>
        <family val="2"/>
      </rPr>
      <t>Nm</t>
    </r>
    <r>
      <rPr>
        <vertAlign val="superscript"/>
        <sz val="10"/>
        <color indexed="8"/>
        <rFont val="Arial"/>
        <family val="2"/>
      </rPr>
      <t>3</t>
    </r>
    <rPh sb="3" eb="4">
      <t>セン</t>
    </rPh>
    <phoneticPr fontId="23"/>
  </si>
  <si>
    <r>
      <t>GJ/</t>
    </r>
    <r>
      <rPr>
        <sz val="10"/>
        <color indexed="8"/>
        <rFont val="Arial Unicode MS"/>
        <family val="3"/>
        <charset val="128"/>
      </rPr>
      <t>千</t>
    </r>
    <r>
      <rPr>
        <sz val="10"/>
        <color indexed="8"/>
        <rFont val="Arial"/>
        <family val="2"/>
      </rPr>
      <t>kWh</t>
    </r>
    <rPh sb="3" eb="4">
      <t>セン</t>
    </rPh>
    <phoneticPr fontId="23"/>
  </si>
  <si>
    <t>その他の燃料 （　　　　　　　　　　　　　）</t>
    <rPh sb="2" eb="3">
      <t>タ</t>
    </rPh>
    <rPh sb="4" eb="6">
      <t>ネンリョウ</t>
    </rPh>
    <phoneticPr fontId="23"/>
  </si>
  <si>
    <t>エネルギー年間使用量</t>
    <rPh sb="5" eb="7">
      <t>ネンカン</t>
    </rPh>
    <rPh sb="7" eb="9">
      <t>シヨウ</t>
    </rPh>
    <rPh sb="9" eb="10">
      <t>リョウ</t>
    </rPh>
    <phoneticPr fontId="23"/>
  </si>
  <si>
    <t>小　　　　　計</t>
    <rPh sb="0" eb="1">
      <t>ショウ</t>
    </rPh>
    <rPh sb="6" eb="7">
      <t>ケイ</t>
    </rPh>
    <phoneticPr fontId="23"/>
  </si>
  <si>
    <t>t-C/GJ</t>
    <phoneticPr fontId="23"/>
  </si>
  <si>
    <r>
      <t>t-CO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/GJ</t>
    </r>
    <phoneticPr fontId="23"/>
  </si>
  <si>
    <t>－</t>
    <phoneticPr fontId="23"/>
  </si>
  <si>
    <t>合　　　　　計</t>
    <rPh sb="0" eb="1">
      <t>ゴウ</t>
    </rPh>
    <rPh sb="6" eb="7">
      <t>ケイ</t>
    </rPh>
    <phoneticPr fontId="23"/>
  </si>
  <si>
    <t>原油換算エネルギー使用量</t>
    <rPh sb="0" eb="2">
      <t>ゲンユ</t>
    </rPh>
    <rPh sb="2" eb="4">
      <t>カンザン</t>
    </rPh>
    <rPh sb="9" eb="12">
      <t>シヨウリョウ</t>
    </rPh>
    <phoneticPr fontId="23"/>
  </si>
  <si>
    <t>石油系炭化水素ガス</t>
    <phoneticPr fontId="23"/>
  </si>
  <si>
    <t>グリーンエネルギー証書（電力）</t>
    <rPh sb="9" eb="11">
      <t>ショウショ</t>
    </rPh>
    <rPh sb="12" eb="14">
      <t>デンリョク</t>
    </rPh>
    <phoneticPr fontId="23"/>
  </si>
  <si>
    <t>グリーンエネルギー証書（熱）</t>
    <rPh sb="9" eb="11">
      <t>ショウショ</t>
    </rPh>
    <rPh sb="12" eb="13">
      <t>ネツ</t>
    </rPh>
    <phoneticPr fontId="23"/>
  </si>
  <si>
    <t>低炭素電力の利用</t>
    <rPh sb="0" eb="3">
      <t>テイタンソ</t>
    </rPh>
    <rPh sb="3" eb="5">
      <t>デンリョク</t>
    </rPh>
    <rPh sb="6" eb="8">
      <t>リヨウ</t>
    </rPh>
    <phoneticPr fontId="23"/>
  </si>
  <si>
    <t>クレジットの種類</t>
    <rPh sb="6" eb="8">
      <t>シュルイ</t>
    </rPh>
    <phoneticPr fontId="23"/>
  </si>
  <si>
    <t>クレジット等に関する取組状況</t>
    <rPh sb="5" eb="6">
      <t>トウ</t>
    </rPh>
    <rPh sb="7" eb="8">
      <t>カン</t>
    </rPh>
    <rPh sb="10" eb="12">
      <t>トリク</t>
    </rPh>
    <rPh sb="12" eb="14">
      <t>ジョウキョウ</t>
    </rPh>
    <phoneticPr fontId="23"/>
  </si>
  <si>
    <t>利用量</t>
    <rPh sb="0" eb="2">
      <t>リヨウ</t>
    </rPh>
    <rPh sb="2" eb="3">
      <t>リョウ</t>
    </rPh>
    <phoneticPr fontId="23"/>
  </si>
  <si>
    <t>　</t>
    <phoneticPr fontId="23"/>
  </si>
  <si>
    <t>電　　　　　　　　気</t>
    <rPh sb="0" eb="1">
      <t>デン</t>
    </rPh>
    <rPh sb="9" eb="10">
      <t>キ</t>
    </rPh>
    <phoneticPr fontId="23"/>
  </si>
  <si>
    <t>燃料及び熱の種類</t>
    <rPh sb="0" eb="2">
      <t>ネンリョウ</t>
    </rPh>
    <rPh sb="2" eb="3">
      <t>オヨ</t>
    </rPh>
    <rPh sb="4" eb="5">
      <t>ネツ</t>
    </rPh>
    <rPh sb="6" eb="8">
      <t>シュルイ</t>
    </rPh>
    <phoneticPr fontId="23"/>
  </si>
  <si>
    <t>電気の種類</t>
    <rPh sb="0" eb="2">
      <t>デンキ</t>
    </rPh>
    <rPh sb="3" eb="5">
      <t>シュルイ</t>
    </rPh>
    <phoneticPr fontId="23"/>
  </si>
  <si>
    <t>単位</t>
    <rPh sb="0" eb="2">
      <t>タンイ</t>
    </rPh>
    <phoneticPr fontId="23"/>
  </si>
  <si>
    <t>調整後
排出係数</t>
    <rPh sb="0" eb="3">
      <t>チョウセイゴ</t>
    </rPh>
    <rPh sb="4" eb="6">
      <t>ハイシュツ</t>
    </rPh>
    <rPh sb="6" eb="8">
      <t>ケイスウ</t>
    </rPh>
    <phoneticPr fontId="23"/>
  </si>
  <si>
    <t>燃　　　料　　　及　　　び　　　熱</t>
    <rPh sb="0" eb="1">
      <t>ネン</t>
    </rPh>
    <rPh sb="4" eb="5">
      <t>リョウ</t>
    </rPh>
    <rPh sb="8" eb="9">
      <t>オヨ</t>
    </rPh>
    <rPh sb="16" eb="17">
      <t>ネツ</t>
    </rPh>
    <phoneticPr fontId="23"/>
  </si>
  <si>
    <t>実使用量</t>
    <rPh sb="0" eb="1">
      <t>ジツ</t>
    </rPh>
    <rPh sb="1" eb="4">
      <t>シヨウリョウ</t>
    </rPh>
    <phoneticPr fontId="23"/>
  </si>
  <si>
    <t>年間
使用量</t>
    <rPh sb="0" eb="2">
      <t>ネンカン</t>
    </rPh>
    <rPh sb="3" eb="6">
      <t>シヨウリョウ</t>
    </rPh>
    <phoneticPr fontId="23"/>
  </si>
  <si>
    <t>外部
供給量</t>
    <rPh sb="0" eb="2">
      <t>ガイブ</t>
    </rPh>
    <rPh sb="3" eb="5">
      <t>キョウキュウ</t>
    </rPh>
    <rPh sb="5" eb="6">
      <t>リョウ</t>
    </rPh>
    <phoneticPr fontId="23"/>
  </si>
  <si>
    <t>事　業　者　名</t>
    <rPh sb="0" eb="1">
      <t>コト</t>
    </rPh>
    <rPh sb="2" eb="3">
      <t>ギョウ</t>
    </rPh>
    <rPh sb="4" eb="5">
      <t>シャ</t>
    </rPh>
    <rPh sb="6" eb="7">
      <t>メイ</t>
    </rPh>
    <phoneticPr fontId="23"/>
  </si>
  <si>
    <t>住　　　　所</t>
    <rPh sb="0" eb="1">
      <t>ジュウ</t>
    </rPh>
    <rPh sb="5" eb="6">
      <t>ショ</t>
    </rPh>
    <phoneticPr fontId="23"/>
  </si>
  <si>
    <t>クレジット量</t>
    <rPh sb="5" eb="6">
      <t>リョウ</t>
    </rPh>
    <phoneticPr fontId="23"/>
  </si>
  <si>
    <t>kl</t>
    <phoneticPr fontId="23"/>
  </si>
  <si>
    <r>
      <t>t-CO</t>
    </r>
    <r>
      <rPr>
        <vertAlign val="subscript"/>
        <sz val="10"/>
        <color indexed="8"/>
        <rFont val="Arial Black"/>
        <family val="2"/>
      </rPr>
      <t>2</t>
    </r>
    <phoneticPr fontId="23"/>
  </si>
  <si>
    <r>
      <t xml:space="preserve">熱　　　量
</t>
    </r>
    <r>
      <rPr>
        <sz val="9"/>
        <color indexed="9"/>
        <rFont val="Arial"/>
        <family val="2"/>
      </rPr>
      <t>(GJ)</t>
    </r>
    <rPh sb="0" eb="1">
      <t>ネツ</t>
    </rPh>
    <rPh sb="4" eb="5">
      <t>リョウ</t>
    </rPh>
    <phoneticPr fontId="23"/>
  </si>
  <si>
    <r>
      <t xml:space="preserve">排　出　量
</t>
    </r>
    <r>
      <rPr>
        <sz val="9"/>
        <color indexed="9"/>
        <rFont val="Arial"/>
        <family val="2"/>
      </rPr>
      <t>(t-CO</t>
    </r>
    <r>
      <rPr>
        <vertAlign val="subscript"/>
        <sz val="9"/>
        <color indexed="9"/>
        <rFont val="Arial"/>
        <family val="2"/>
      </rPr>
      <t>2</t>
    </r>
    <r>
      <rPr>
        <sz val="9"/>
        <color indexed="9"/>
        <rFont val="Arial"/>
        <family val="2"/>
      </rPr>
      <t>)</t>
    </r>
    <rPh sb="0" eb="1">
      <t>ハイ</t>
    </rPh>
    <rPh sb="2" eb="3">
      <t>デ</t>
    </rPh>
    <rPh sb="4" eb="5">
      <t>リョウ</t>
    </rPh>
    <phoneticPr fontId="23"/>
  </si>
  <si>
    <t>kl</t>
    <phoneticPr fontId="23"/>
  </si>
  <si>
    <t>kl</t>
    <phoneticPr fontId="23"/>
  </si>
  <si>
    <t>t</t>
    <phoneticPr fontId="23"/>
  </si>
  <si>
    <t>液化石油ガス     (LPG)</t>
    <phoneticPr fontId="23"/>
  </si>
  <si>
    <t>石油系炭化水素ガス</t>
    <phoneticPr fontId="23"/>
  </si>
  <si>
    <t>液化天然ガス     (LNG)</t>
    <phoneticPr fontId="23"/>
  </si>
  <si>
    <t>GJ</t>
    <phoneticPr fontId="23"/>
  </si>
  <si>
    <t>－</t>
    <phoneticPr fontId="23"/>
  </si>
  <si>
    <t>－</t>
    <phoneticPr fontId="23"/>
  </si>
  <si>
    <t>原油</t>
    <phoneticPr fontId="23"/>
  </si>
  <si>
    <t>うちコンデンセート(NGL)</t>
    <phoneticPr fontId="4"/>
  </si>
  <si>
    <t>－</t>
    <phoneticPr fontId="23"/>
  </si>
  <si>
    <t>－</t>
    <phoneticPr fontId="23"/>
  </si>
  <si>
    <r>
      <t>クレジット量　</t>
    </r>
    <r>
      <rPr>
        <sz val="9"/>
        <color indexed="9"/>
        <rFont val="Arial"/>
        <family val="2"/>
      </rPr>
      <t>(t-CO</t>
    </r>
    <r>
      <rPr>
        <vertAlign val="subscript"/>
        <sz val="9"/>
        <color indexed="9"/>
        <rFont val="Arial"/>
        <family val="2"/>
      </rPr>
      <t>2</t>
    </r>
    <r>
      <rPr>
        <sz val="9"/>
        <color indexed="9"/>
        <rFont val="Arial"/>
        <family val="2"/>
      </rPr>
      <t>)</t>
    </r>
    <rPh sb="5" eb="6">
      <t>リョウ</t>
    </rPh>
    <phoneticPr fontId="23"/>
  </si>
  <si>
    <t>3,000kl以上</t>
    <rPh sb="7" eb="9">
      <t>イジョウ</t>
    </rPh>
    <phoneticPr fontId="23"/>
  </si>
  <si>
    <t>1,500kl以上 3,000kl未満</t>
    <rPh sb="7" eb="9">
      <t>イジョウ</t>
    </rPh>
    <rPh sb="17" eb="19">
      <t>ミマン</t>
    </rPh>
    <phoneticPr fontId="23"/>
  </si>
  <si>
    <t>1,500kl未満</t>
    <rPh sb="7" eb="9">
      <t>ミマン</t>
    </rPh>
    <phoneticPr fontId="23"/>
  </si>
  <si>
    <t>合　　計</t>
    <rPh sb="0" eb="1">
      <t>ゴウ</t>
    </rPh>
    <rPh sb="3" eb="4">
      <t>ケイ</t>
    </rPh>
    <phoneticPr fontId="23"/>
  </si>
  <si>
    <t>原油換算
エネルギー使用量</t>
    <rPh sb="0" eb="2">
      <t>ゲンユ</t>
    </rPh>
    <rPh sb="2" eb="4">
      <t>カンザン</t>
    </rPh>
    <rPh sb="10" eb="13">
      <t>シヨウリョウ</t>
    </rPh>
    <phoneticPr fontId="23"/>
  </si>
  <si>
    <r>
      <t>クレジット量　</t>
    </r>
    <r>
      <rPr>
        <sz val="9"/>
        <color indexed="9"/>
        <rFont val="Arial"/>
        <family val="2"/>
      </rPr>
      <t>(t-CO</t>
    </r>
    <r>
      <rPr>
        <sz val="6"/>
        <color indexed="9"/>
        <rFont val="Arial"/>
        <family val="2"/>
      </rPr>
      <t>2</t>
    </r>
    <r>
      <rPr>
        <sz val="9"/>
        <color indexed="9"/>
        <rFont val="Arial"/>
        <family val="2"/>
      </rPr>
      <t>)</t>
    </r>
    <rPh sb="5" eb="6">
      <t>リョウ</t>
    </rPh>
    <phoneticPr fontId="23"/>
  </si>
  <si>
    <r>
      <t xml:space="preserve">排　出　量
</t>
    </r>
    <r>
      <rPr>
        <sz val="9"/>
        <color indexed="9"/>
        <rFont val="Arial"/>
        <family val="2"/>
      </rPr>
      <t>(t-CO</t>
    </r>
    <r>
      <rPr>
        <sz val="6"/>
        <color indexed="9"/>
        <rFont val="Arial"/>
        <family val="2"/>
      </rPr>
      <t>2</t>
    </r>
    <r>
      <rPr>
        <sz val="9"/>
        <color indexed="9"/>
        <rFont val="Arial"/>
        <family val="2"/>
      </rPr>
      <t>)</t>
    </r>
    <rPh sb="0" eb="1">
      <t>ハイ</t>
    </rPh>
    <rPh sb="2" eb="3">
      <t>デ</t>
    </rPh>
    <rPh sb="4" eb="5">
      <t>リョウ</t>
    </rPh>
    <phoneticPr fontId="23"/>
  </si>
  <si>
    <r>
      <t xml:space="preserve">排出量
の合計
</t>
    </r>
    <r>
      <rPr>
        <sz val="10"/>
        <color indexed="9"/>
        <rFont val="Arial"/>
        <family val="2"/>
      </rPr>
      <t>(t-CO</t>
    </r>
    <r>
      <rPr>
        <sz val="6"/>
        <color indexed="9"/>
        <rFont val="Arial"/>
        <family val="2"/>
      </rPr>
      <t>2</t>
    </r>
    <r>
      <rPr>
        <sz val="10"/>
        <color indexed="9"/>
        <rFont val="Arial"/>
        <family val="2"/>
      </rPr>
      <t>)</t>
    </r>
    <rPh sb="0" eb="2">
      <t>ハイシュツ</t>
    </rPh>
    <rPh sb="2" eb="3">
      <t>リョウ</t>
    </rPh>
    <rPh sb="5" eb="7">
      <t>ゴウケイ</t>
    </rPh>
    <phoneticPr fontId="23"/>
  </si>
  <si>
    <t>調整後排出量</t>
    <rPh sb="0" eb="3">
      <t>チョウセイゴ</t>
    </rPh>
    <rPh sb="3" eb="5">
      <t>ハイシュツ</t>
    </rPh>
    <rPh sb="5" eb="6">
      <t>リョウ</t>
    </rPh>
    <phoneticPr fontId="23"/>
  </si>
  <si>
    <t>値</t>
    <rPh sb="0" eb="1">
      <t>アタイ</t>
    </rPh>
    <phoneticPr fontId="23"/>
  </si>
  <si>
    <t>目標原単位</t>
    <rPh sb="0" eb="2">
      <t>モクヒョウ</t>
    </rPh>
    <rPh sb="2" eb="5">
      <t>ゲンタンイ</t>
    </rPh>
    <phoneticPr fontId="23"/>
  </si>
  <si>
    <t>指標を選択した理由</t>
    <rPh sb="0" eb="2">
      <t>シヒョウ</t>
    </rPh>
    <rPh sb="3" eb="5">
      <t>センタク</t>
    </rPh>
    <rPh sb="7" eb="9">
      <t>リユウ</t>
    </rPh>
    <phoneticPr fontId="23"/>
  </si>
  <si>
    <t>事業者名</t>
    <rPh sb="0" eb="3">
      <t>ジギョウシャ</t>
    </rPh>
    <rPh sb="3" eb="4">
      <t>メイ</t>
    </rPh>
    <phoneticPr fontId="23"/>
  </si>
  <si>
    <r>
      <t xml:space="preserve">基準年度比
</t>
    </r>
    <r>
      <rPr>
        <sz val="10"/>
        <color indexed="9"/>
        <rFont val="Arial"/>
        <family val="2"/>
      </rPr>
      <t>(%)</t>
    </r>
    <rPh sb="0" eb="2">
      <t>キジュン</t>
    </rPh>
    <rPh sb="2" eb="5">
      <t>ネンドヒ</t>
    </rPh>
    <phoneticPr fontId="23"/>
  </si>
  <si>
    <r>
      <t xml:space="preserve">構成比
</t>
    </r>
    <r>
      <rPr>
        <sz val="10"/>
        <color indexed="9"/>
        <rFont val="Arial"/>
        <family val="2"/>
      </rPr>
      <t>(%)</t>
    </r>
    <rPh sb="0" eb="3">
      <t>コウセイヒ</t>
    </rPh>
    <phoneticPr fontId="23"/>
  </si>
  <si>
    <r>
      <t xml:space="preserve">排出量
</t>
    </r>
    <r>
      <rPr>
        <sz val="10"/>
        <color indexed="9"/>
        <rFont val="Arial"/>
        <family val="2"/>
      </rPr>
      <t>(t-CO</t>
    </r>
    <r>
      <rPr>
        <sz val="8"/>
        <color indexed="9"/>
        <rFont val="Arial"/>
        <family val="2"/>
      </rPr>
      <t>2</t>
    </r>
    <r>
      <rPr>
        <sz val="10"/>
        <color indexed="9"/>
        <rFont val="Arial"/>
        <family val="2"/>
      </rPr>
      <t>)</t>
    </r>
    <rPh sb="0" eb="2">
      <t>ハイシュツ</t>
    </rPh>
    <rPh sb="2" eb="3">
      <t>リョウ</t>
    </rPh>
    <phoneticPr fontId="23"/>
  </si>
  <si>
    <t>指　　標</t>
    <rPh sb="0" eb="1">
      <t>ユビ</t>
    </rPh>
    <rPh sb="3" eb="4">
      <t>シルベ</t>
    </rPh>
    <phoneticPr fontId="23"/>
  </si>
  <si>
    <t>GJ/GJ</t>
    <phoneticPr fontId="23"/>
  </si>
  <si>
    <r>
      <t>温室効果ガス
排出量構成比と
目標原単位
基準年度比の積</t>
    </r>
    <r>
      <rPr>
        <sz val="10"/>
        <color indexed="9"/>
        <rFont val="Arial"/>
        <family val="2"/>
      </rPr>
      <t xml:space="preserve">
(%)</t>
    </r>
    <rPh sb="0" eb="2">
      <t>オンシツ</t>
    </rPh>
    <rPh sb="2" eb="4">
      <t>コウカ</t>
    </rPh>
    <rPh sb="7" eb="9">
      <t>ハイシュツ</t>
    </rPh>
    <rPh sb="9" eb="10">
      <t>リョウ</t>
    </rPh>
    <rPh sb="10" eb="13">
      <t>コウセイヒ</t>
    </rPh>
    <rPh sb="15" eb="17">
      <t>モクヒョウ</t>
    </rPh>
    <rPh sb="17" eb="20">
      <t>ゲンタンイ</t>
    </rPh>
    <rPh sb="21" eb="23">
      <t>キジュン</t>
    </rPh>
    <rPh sb="23" eb="26">
      <t>ネンドヒ</t>
    </rPh>
    <rPh sb="27" eb="28">
      <t>セキ</t>
    </rPh>
    <phoneticPr fontId="23"/>
  </si>
  <si>
    <r>
      <rPr>
        <sz val="8"/>
        <color indexed="8"/>
        <rFont val="ＭＳ Ｐゴシック"/>
        <family val="3"/>
        <charset val="128"/>
      </rPr>
      <t>千</t>
    </r>
    <r>
      <rPr>
        <sz val="9"/>
        <color indexed="8"/>
        <rFont val="Arial"/>
        <family val="2"/>
      </rPr>
      <t>kWh</t>
    </r>
    <rPh sb="0" eb="1">
      <t>セン</t>
    </rPh>
    <phoneticPr fontId="23"/>
  </si>
  <si>
    <r>
      <t>t-CO</t>
    </r>
    <r>
      <rPr>
        <sz val="6"/>
        <color indexed="8"/>
        <rFont val="Arial"/>
        <family val="2"/>
      </rPr>
      <t>2</t>
    </r>
    <phoneticPr fontId="23"/>
  </si>
  <si>
    <r>
      <rPr>
        <sz val="8"/>
        <color indexed="8"/>
        <rFont val="ＭＳ Ｐゴシック"/>
        <family val="3"/>
        <charset val="128"/>
      </rPr>
      <t>千</t>
    </r>
    <r>
      <rPr>
        <sz val="9"/>
        <color indexed="8"/>
        <rFont val="Arial"/>
        <family val="2"/>
      </rPr>
      <t>Nm</t>
    </r>
    <r>
      <rPr>
        <vertAlign val="superscript"/>
        <sz val="8"/>
        <color indexed="8"/>
        <rFont val="Arial"/>
        <family val="2"/>
      </rPr>
      <t>3</t>
    </r>
    <rPh sb="0" eb="1">
      <t>セン</t>
    </rPh>
    <phoneticPr fontId="23"/>
  </si>
  <si>
    <r>
      <t>t-CO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</t>
    </r>
    <r>
      <rPr>
        <sz val="9"/>
        <rFont val="ＭＳ Ｐゴシック"/>
        <family val="3"/>
        <charset val="128"/>
      </rPr>
      <t>千</t>
    </r>
    <r>
      <rPr>
        <sz val="10"/>
        <rFont val="Arial"/>
        <family val="2"/>
      </rPr>
      <t>kWh</t>
    </r>
    <rPh sb="6" eb="7">
      <t>セン</t>
    </rPh>
    <phoneticPr fontId="23"/>
  </si>
  <si>
    <t>燃料及び熱の種類</t>
    <rPh sb="0" eb="2">
      <t>ネンリョウ</t>
    </rPh>
    <rPh sb="2" eb="3">
      <t>オヨ</t>
    </rPh>
    <rPh sb="4" eb="5">
      <t>ネツ</t>
    </rPh>
    <rPh sb="6" eb="8">
      <t>シュルイ</t>
    </rPh>
    <phoneticPr fontId="23"/>
  </si>
  <si>
    <t>単位発熱量</t>
    <rPh sb="0" eb="2">
      <t>タンイ</t>
    </rPh>
    <rPh sb="2" eb="4">
      <t>ハツネツ</t>
    </rPh>
    <rPh sb="4" eb="5">
      <t>リョウ</t>
    </rPh>
    <phoneticPr fontId="23"/>
  </si>
  <si>
    <t>指定排出係数</t>
    <rPh sb="0" eb="2">
      <t>シテイ</t>
    </rPh>
    <rPh sb="2" eb="4">
      <t>ハイシュツ</t>
    </rPh>
    <rPh sb="4" eb="6">
      <t>ケイスウ</t>
    </rPh>
    <phoneticPr fontId="23"/>
  </si>
  <si>
    <t>指定
排出係数</t>
    <rPh sb="0" eb="2">
      <t>シテイ</t>
    </rPh>
    <rPh sb="3" eb="5">
      <t>ハイシュツ</t>
    </rPh>
    <rPh sb="5" eb="7">
      <t>ケイスウ</t>
    </rPh>
    <phoneticPr fontId="23"/>
  </si>
  <si>
    <t>調整後
排出係数</t>
    <rPh sb="0" eb="3">
      <t>チョウセイゴ</t>
    </rPh>
    <rPh sb="4" eb="6">
      <t>ハイシュツ</t>
    </rPh>
    <rPh sb="6" eb="8">
      <t>ケイスウ</t>
    </rPh>
    <phoneticPr fontId="23"/>
  </si>
  <si>
    <t>単位</t>
    <rPh sb="0" eb="2">
      <t>タンイ</t>
    </rPh>
    <phoneticPr fontId="23"/>
  </si>
  <si>
    <t>電　　　　　　　　　　　　　　　　気</t>
    <rPh sb="0" eb="1">
      <t>デン</t>
    </rPh>
    <rPh sb="17" eb="18">
      <t>キ</t>
    </rPh>
    <phoneticPr fontId="23"/>
  </si>
  <si>
    <r>
      <rPr>
        <sz val="10"/>
        <color indexed="9"/>
        <rFont val="ＭＳ Ｐゴシック"/>
        <family val="3"/>
        <charset val="128"/>
      </rPr>
      <t>単位</t>
    </r>
    <rPh sb="0" eb="2">
      <t>タンイ</t>
    </rPh>
    <phoneticPr fontId="23"/>
  </si>
  <si>
    <t>電　気　の　種　類</t>
    <rPh sb="0" eb="1">
      <t>デン</t>
    </rPh>
    <rPh sb="2" eb="3">
      <t>キ</t>
    </rPh>
    <rPh sb="6" eb="7">
      <t>タネ</t>
    </rPh>
    <rPh sb="8" eb="9">
      <t>ルイ</t>
    </rPh>
    <phoneticPr fontId="23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</si>
  <si>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23"/>
  </si>
  <si>
    <t>液化石油ガス     (ＬＰＧ)</t>
    <phoneticPr fontId="23"/>
  </si>
  <si>
    <t>液化天然ガス     (ＬＮＧ)</t>
    <phoneticPr fontId="23"/>
  </si>
  <si>
    <t>うちコンデンセート  (NGL)</t>
    <phoneticPr fontId="4"/>
  </si>
  <si>
    <t>燃　　　料　　　及　　　び　　　熱</t>
    <rPh sb="0" eb="1">
      <t>ネン</t>
    </rPh>
    <rPh sb="4" eb="5">
      <t>リョウ</t>
    </rPh>
    <rPh sb="8" eb="9">
      <t>オヨ</t>
    </rPh>
    <rPh sb="16" eb="17">
      <t>ネツ</t>
    </rPh>
    <phoneticPr fontId="3"/>
  </si>
  <si>
    <t>エネルギー起源温室効果ガス排出量等算定総括表</t>
    <rPh sb="5" eb="7">
      <t>キゲン</t>
    </rPh>
    <rPh sb="7" eb="9">
      <t>オンシツ</t>
    </rPh>
    <rPh sb="9" eb="11">
      <t>コウカ</t>
    </rPh>
    <rPh sb="13" eb="15">
      <t>ハイシュツ</t>
    </rPh>
    <rPh sb="15" eb="16">
      <t>リョウ</t>
    </rPh>
    <rPh sb="16" eb="17">
      <t>トウ</t>
    </rPh>
    <rPh sb="17" eb="19">
      <t>サンテイ</t>
    </rPh>
    <rPh sb="19" eb="21">
      <t>ソウカツ</t>
    </rPh>
    <rPh sb="21" eb="22">
      <t>ヒョウ</t>
    </rPh>
    <phoneticPr fontId="23"/>
  </si>
  <si>
    <t>県が認証したクレジット</t>
    <rPh sb="0" eb="1">
      <t>ケン</t>
    </rPh>
    <rPh sb="2" eb="4">
      <t>ニンショウ</t>
    </rPh>
    <phoneticPr fontId="23"/>
  </si>
  <si>
    <t>kl</t>
    <phoneticPr fontId="23"/>
  </si>
  <si>
    <r>
      <t>t-CO</t>
    </r>
    <r>
      <rPr>
        <vertAlign val="subscript"/>
        <sz val="10"/>
        <color indexed="8"/>
        <rFont val="Arial"/>
        <family val="2"/>
      </rPr>
      <t>2</t>
    </r>
    <phoneticPr fontId="23"/>
  </si>
  <si>
    <t>GJ/</t>
    <phoneticPr fontId="23"/>
  </si>
  <si>
    <t>GJ/GJ</t>
    <phoneticPr fontId="23"/>
  </si>
  <si>
    <t>テナント空調エネルギー推計値（燃料不明）</t>
    <rPh sb="4" eb="6">
      <t>クウチョウ</t>
    </rPh>
    <rPh sb="11" eb="14">
      <t>スイケイチ</t>
    </rPh>
    <rPh sb="15" eb="17">
      <t>ネンリョウ</t>
    </rPh>
    <rPh sb="17" eb="19">
      <t>フメイ</t>
    </rPh>
    <phoneticPr fontId="23"/>
  </si>
  <si>
    <t>http://ghg-santeikohyo.env.go.jp/manual</t>
  </si>
  <si>
    <t>温室効果ガス排出量算定・報告マニュアル(Ver3.3) (平成24年5月)　第Ⅱ編3.1.4</t>
    <phoneticPr fontId="23"/>
  </si>
  <si>
    <t>全　工　場　等　集　計</t>
    <rPh sb="0" eb="1">
      <t>ゼン</t>
    </rPh>
    <rPh sb="2" eb="3">
      <t>コウ</t>
    </rPh>
    <rPh sb="4" eb="5">
      <t>バ</t>
    </rPh>
    <rPh sb="6" eb="7">
      <t>トウ</t>
    </rPh>
    <rPh sb="8" eb="9">
      <t>シュウ</t>
    </rPh>
    <rPh sb="10" eb="11">
      <t>ケイ</t>
    </rPh>
    <phoneticPr fontId="23"/>
  </si>
  <si>
    <t>Ｊ－クレジット制度により創出されたクレジット　</t>
    <rPh sb="7" eb="9">
      <t>セイド</t>
    </rPh>
    <rPh sb="12" eb="14">
      <t>ソウシュツ</t>
    </rPh>
    <phoneticPr fontId="23"/>
  </si>
  <si>
    <t>工場等の名称</t>
    <rPh sb="0" eb="2">
      <t>コウジョウ</t>
    </rPh>
    <rPh sb="2" eb="3">
      <t>トウ</t>
    </rPh>
    <rPh sb="4" eb="6">
      <t>メイショウ</t>
    </rPh>
    <phoneticPr fontId="23"/>
  </si>
  <si>
    <t>都市ガス</t>
    <phoneticPr fontId="23"/>
  </si>
  <si>
    <t>工　場　等　名</t>
    <rPh sb="0" eb="1">
      <t>コウ</t>
    </rPh>
    <rPh sb="2" eb="3">
      <t>バ</t>
    </rPh>
    <rPh sb="4" eb="5">
      <t>トウ</t>
    </rPh>
    <rPh sb="6" eb="7">
      <t>メイ</t>
    </rPh>
    <phoneticPr fontId="23"/>
  </si>
  <si>
    <t>工場等別　エネルギー起源温室効果ガス排出量等算定表</t>
    <rPh sb="0" eb="2">
      <t>コウジョウ</t>
    </rPh>
    <rPh sb="2" eb="3">
      <t>トウ</t>
    </rPh>
    <rPh sb="3" eb="4">
      <t>ベツ</t>
    </rPh>
    <rPh sb="10" eb="12">
      <t>キゲン</t>
    </rPh>
    <rPh sb="12" eb="14">
      <t>オンシツ</t>
    </rPh>
    <rPh sb="14" eb="16">
      <t>コウカ</t>
    </rPh>
    <rPh sb="18" eb="20">
      <t>ハイシュツ</t>
    </rPh>
    <rPh sb="20" eb="21">
      <t>リョウ</t>
    </rPh>
    <rPh sb="21" eb="22">
      <t>トウ</t>
    </rPh>
    <rPh sb="22" eb="24">
      <t>サンテイ</t>
    </rPh>
    <rPh sb="24" eb="25">
      <t>ヒョウ</t>
    </rPh>
    <phoneticPr fontId="23"/>
  </si>
  <si>
    <t>合計工場等数</t>
    <rPh sb="0" eb="2">
      <t>ゴウケイ</t>
    </rPh>
    <rPh sb="2" eb="4">
      <t>コウジョウ</t>
    </rPh>
    <rPh sb="4" eb="5">
      <t>トウ</t>
    </rPh>
    <rPh sb="5" eb="6">
      <t>スウ</t>
    </rPh>
    <phoneticPr fontId="23"/>
  </si>
  <si>
    <t>工場等当たり原油換算エネルギー使用量</t>
    <rPh sb="3" eb="4">
      <t>ア</t>
    </rPh>
    <rPh sb="6" eb="8">
      <t>ゲンユ</t>
    </rPh>
    <rPh sb="8" eb="10">
      <t>カンザン</t>
    </rPh>
    <rPh sb="15" eb="18">
      <t>シヨウリョウ</t>
    </rPh>
    <phoneticPr fontId="23"/>
  </si>
  <si>
    <t>工場等当たりクレジット量</t>
    <rPh sb="3" eb="4">
      <t>ア</t>
    </rPh>
    <rPh sb="11" eb="12">
      <t>リョウ</t>
    </rPh>
    <phoneticPr fontId="23"/>
  </si>
  <si>
    <t>工場等当たり調整後排出量</t>
    <rPh sb="3" eb="4">
      <t>ア</t>
    </rPh>
    <rPh sb="6" eb="9">
      <t>チョウセイゴ</t>
    </rPh>
    <rPh sb="9" eb="11">
      <t>ハイシュツ</t>
    </rPh>
    <rPh sb="11" eb="12">
      <t>リョウ</t>
    </rPh>
    <phoneticPr fontId="23"/>
  </si>
  <si>
    <t>工場等No.</t>
    <phoneticPr fontId="23"/>
  </si>
  <si>
    <t>工場等No.</t>
    <phoneticPr fontId="23"/>
  </si>
  <si>
    <t>工場等
No.</t>
    <phoneticPr fontId="23"/>
  </si>
  <si>
    <t>工場等
の数</t>
    <rPh sb="5" eb="6">
      <t>カズ</t>
    </rPh>
    <phoneticPr fontId="23"/>
  </si>
  <si>
    <t>工場等の規模
（原油換算エネルギー使用量）</t>
    <rPh sb="4" eb="6">
      <t>キボ</t>
    </rPh>
    <rPh sb="8" eb="9">
      <t>ゲン</t>
    </rPh>
    <phoneticPr fontId="23"/>
  </si>
  <si>
    <t>基準年度の
温室効果ガス</t>
    <rPh sb="0" eb="2">
      <t>キジュン</t>
    </rPh>
    <rPh sb="2" eb="4">
      <t>ネンド</t>
    </rPh>
    <rPh sb="6" eb="8">
      <t>オンシツ</t>
    </rPh>
    <rPh sb="8" eb="10">
      <t>コウカ</t>
    </rPh>
    <phoneticPr fontId="23"/>
  </si>
  <si>
    <t>基準年度の
排出原単位</t>
    <rPh sb="0" eb="2">
      <t>キジュン</t>
    </rPh>
    <rPh sb="2" eb="4">
      <t>ネンド</t>
    </rPh>
    <rPh sb="6" eb="8">
      <t>ハイシュツ</t>
    </rPh>
    <rPh sb="8" eb="11">
      <t>ゲンタンイ</t>
    </rPh>
    <phoneticPr fontId="23"/>
  </si>
  <si>
    <t>基準年度の生産数量、建物延床面積
その他温室効果ガスの排出量と密接な関係を持つ値</t>
    <rPh sb="0" eb="2">
      <t>キジュン</t>
    </rPh>
    <rPh sb="2" eb="4">
      <t>ネンド</t>
    </rPh>
    <rPh sb="5" eb="7">
      <t>セイサン</t>
    </rPh>
    <rPh sb="7" eb="9">
      <t>スウリョウ</t>
    </rPh>
    <rPh sb="10" eb="12">
      <t>タテモノ</t>
    </rPh>
    <rPh sb="12" eb="13">
      <t>ノベ</t>
    </rPh>
    <rPh sb="13" eb="16">
      <t>ユカメンセキ</t>
    </rPh>
    <rPh sb="19" eb="20">
      <t>タ</t>
    </rPh>
    <rPh sb="20" eb="22">
      <t>オンシツ</t>
    </rPh>
    <rPh sb="22" eb="24">
      <t>コウカ</t>
    </rPh>
    <rPh sb="27" eb="29">
      <t>ハイシュツ</t>
    </rPh>
    <rPh sb="29" eb="30">
      <t>リョウ</t>
    </rPh>
    <rPh sb="31" eb="33">
      <t>ミッセツ</t>
    </rPh>
    <rPh sb="34" eb="36">
      <t>カンケイ</t>
    </rPh>
    <rPh sb="37" eb="38">
      <t>モ</t>
    </rPh>
    <rPh sb="39" eb="40">
      <t>アタイ</t>
    </rPh>
    <phoneticPr fontId="23"/>
  </si>
  <si>
    <t>原単位目標削減率</t>
    <rPh sb="0" eb="3">
      <t>ゲンタンイ</t>
    </rPh>
    <rPh sb="3" eb="5">
      <t>モクヒョウ</t>
    </rPh>
    <rPh sb="5" eb="7">
      <t>サクゲン</t>
    </rPh>
    <rPh sb="7" eb="8">
      <t>リツ</t>
    </rPh>
    <phoneticPr fontId="23"/>
  </si>
  <si>
    <t>排出原単位による削減目標の設定表　（基準年度のみ使用）</t>
    <rPh sb="0" eb="2">
      <t>ハイシュツ</t>
    </rPh>
    <rPh sb="2" eb="5">
      <t>ゲンタンイ</t>
    </rPh>
    <rPh sb="8" eb="10">
      <t>サクゲン</t>
    </rPh>
    <rPh sb="10" eb="12">
      <t>モクヒョウ</t>
    </rPh>
    <rPh sb="13" eb="15">
      <t>セッテイ</t>
    </rPh>
    <rPh sb="15" eb="16">
      <t>ヒョウ</t>
    </rPh>
    <rPh sb="18" eb="20">
      <t>キジュン</t>
    </rPh>
    <rPh sb="20" eb="22">
      <t>ネンド</t>
    </rPh>
    <rPh sb="24" eb="26">
      <t>シヨウ</t>
    </rPh>
    <phoneticPr fontId="23"/>
  </si>
  <si>
    <t>※　本シートへの直接の入力は不要です。1_排出係数及び2-1～2-20_使用量への入力により、自動で出力されます。</t>
    <rPh sb="8" eb="10">
      <t>チョクセツ</t>
    </rPh>
    <rPh sb="11" eb="13">
      <t>ニュウリョク</t>
    </rPh>
    <rPh sb="14" eb="16">
      <t>フヨウ</t>
    </rPh>
    <rPh sb="25" eb="26">
      <t>オヨ</t>
    </rPh>
    <rPh sb="41" eb="43">
      <t>ニュウリョク</t>
    </rPh>
    <rPh sb="47" eb="49">
      <t>ジドウ</t>
    </rPh>
    <rPh sb="50" eb="52">
      <t>シュツリョク</t>
    </rPh>
    <phoneticPr fontId="23"/>
  </si>
  <si>
    <t>2-1～2-20_使用量シートに入力することで、1_排出係数シートの条件で自動的に0_総括シートに合計が出力されます</t>
    <rPh sb="9" eb="11">
      <t>シヨウ</t>
    </rPh>
    <rPh sb="11" eb="12">
      <t>リョウ</t>
    </rPh>
    <rPh sb="16" eb="18">
      <t>ニュウリョク</t>
    </rPh>
    <rPh sb="26" eb="28">
      <t>ハイシュツ</t>
    </rPh>
    <rPh sb="28" eb="30">
      <t>ケイスウ</t>
    </rPh>
    <rPh sb="52" eb="54">
      <t>シュツリョク</t>
    </rPh>
    <phoneticPr fontId="23"/>
  </si>
  <si>
    <t>基礎排出
係数</t>
    <rPh sb="0" eb="2">
      <t>キソ</t>
    </rPh>
    <rPh sb="2" eb="4">
      <t>ハイシュツ</t>
    </rPh>
    <rPh sb="5" eb="7">
      <t>ケイスウ</t>
    </rPh>
    <phoneticPr fontId="23"/>
  </si>
  <si>
    <t>基礎
排出係数</t>
    <rPh sb="0" eb="2">
      <t>キソ</t>
    </rPh>
    <rPh sb="3" eb="5">
      <t>ハイシュツ</t>
    </rPh>
    <rPh sb="5" eb="7">
      <t>ケイスウ</t>
    </rPh>
    <phoneticPr fontId="23"/>
  </si>
  <si>
    <t>電気</t>
    <rPh sb="0" eb="2">
      <t>デンキ</t>
    </rPh>
    <phoneticPr fontId="23"/>
  </si>
  <si>
    <t>低炭素電力</t>
    <rPh sb="0" eb="3">
      <t>テイタンソ</t>
    </rPh>
    <rPh sb="3" eb="5">
      <t>デンリョク</t>
    </rPh>
    <phoneticPr fontId="4"/>
  </si>
  <si>
    <t>電気</t>
    <rPh sb="0" eb="2">
      <t>デンキ</t>
    </rPh>
    <phoneticPr fontId="4"/>
  </si>
  <si>
    <t>低炭素電力を使用した場合は、小売電気事業者名と調整後排出係数を記入してください。</t>
    <rPh sb="0" eb="3">
      <t>テイタンソ</t>
    </rPh>
    <rPh sb="3" eb="5">
      <t>デンリョク</t>
    </rPh>
    <rPh sb="6" eb="8">
      <t>シヨウ</t>
    </rPh>
    <rPh sb="10" eb="12">
      <t>バアイ</t>
    </rPh>
    <rPh sb="14" eb="16">
      <t>コウリ</t>
    </rPh>
    <rPh sb="16" eb="18">
      <t>デンキ</t>
    </rPh>
    <rPh sb="18" eb="21">
      <t>ジギョウシャ</t>
    </rPh>
    <rPh sb="21" eb="22">
      <t>メイ</t>
    </rPh>
    <rPh sb="23" eb="26">
      <t>チョウセイゴ</t>
    </rPh>
    <rPh sb="26" eb="28">
      <t>ハイシュツ</t>
    </rPh>
    <rPh sb="28" eb="30">
      <t>ケイスウ</t>
    </rPh>
    <rPh sb="31" eb="33">
      <t>キニュウ</t>
    </rPh>
    <phoneticPr fontId="23"/>
  </si>
  <si>
    <t>エネルギー起源二酸化炭素排出量</t>
    <rPh sb="5" eb="7">
      <t>キゲン</t>
    </rPh>
    <rPh sb="7" eb="15">
      <t>ニサンカタンソハイシュツリョウ</t>
    </rPh>
    <phoneticPr fontId="23"/>
  </si>
  <si>
    <t>エネルギー起源
二酸化炭素排出量合計</t>
    <rPh sb="5" eb="7">
      <t>キゲン</t>
    </rPh>
    <rPh sb="8" eb="11">
      <t>ニサンカ</t>
    </rPh>
    <rPh sb="11" eb="13">
      <t>タンソ</t>
    </rPh>
    <rPh sb="13" eb="15">
      <t>ハイシュツ</t>
    </rPh>
    <rPh sb="15" eb="16">
      <t>リョウ</t>
    </rPh>
    <rPh sb="16" eb="18">
      <t>ゴウケイ</t>
    </rPh>
    <phoneticPr fontId="23"/>
  </si>
  <si>
    <t>工場等当たりエネルギー起源CO2排出量</t>
    <rPh sb="3" eb="4">
      <t>ア</t>
    </rPh>
    <rPh sb="11" eb="13">
      <t>キゲン</t>
    </rPh>
    <rPh sb="16" eb="18">
      <t>ハイシュツ</t>
    </rPh>
    <rPh sb="18" eb="19">
      <t>リョウ</t>
    </rPh>
    <phoneticPr fontId="23"/>
  </si>
  <si>
    <t>旧固定排出係数</t>
    <rPh sb="0" eb="1">
      <t>キュウ</t>
    </rPh>
    <rPh sb="1" eb="3">
      <t>コテイ</t>
    </rPh>
    <rPh sb="3" eb="5">
      <t>ハイシュツ</t>
    </rPh>
    <rPh sb="5" eb="7">
      <t>ケイスウ</t>
    </rPh>
    <phoneticPr fontId="23"/>
  </si>
  <si>
    <t>小　　　　　計</t>
    <rPh sb="0" eb="1">
      <t>ショウ</t>
    </rPh>
    <rPh sb="6" eb="7">
      <t>ケイ</t>
    </rPh>
    <phoneticPr fontId="3"/>
  </si>
  <si>
    <r>
      <rPr>
        <sz val="8"/>
        <color indexed="8"/>
        <rFont val="ＭＳ Ｐゴシック"/>
        <family val="3"/>
        <charset val="128"/>
      </rPr>
      <t>千</t>
    </r>
    <r>
      <rPr>
        <sz val="9"/>
        <color indexed="8"/>
        <rFont val="Arial"/>
        <family val="2"/>
      </rPr>
      <t>kWh</t>
    </r>
    <rPh sb="0" eb="1">
      <t>セン</t>
    </rPh>
    <phoneticPr fontId="3"/>
  </si>
  <si>
    <t>合　　　　　計</t>
    <rPh sb="0" eb="1">
      <t>ゴウ</t>
    </rPh>
    <rPh sb="6" eb="7">
      <t>ケイ</t>
    </rPh>
    <phoneticPr fontId="3"/>
  </si>
  <si>
    <t>－</t>
    <phoneticPr fontId="3"/>
  </si>
  <si>
    <t>－</t>
    <phoneticPr fontId="3"/>
  </si>
  <si>
    <t>都市ガス(13A)</t>
    <phoneticPr fontId="23"/>
  </si>
  <si>
    <t>低炭素
電力</t>
    <rPh sb="0" eb="3">
      <t>テイタンソ</t>
    </rPh>
    <rPh sb="4" eb="6">
      <t>デンリョク</t>
    </rPh>
    <phoneticPr fontId="4"/>
  </si>
  <si>
    <t>低炭素
電力</t>
    <rPh sb="0" eb="3">
      <t>テイタンソ</t>
    </rPh>
    <rPh sb="4" eb="6">
      <t>デンリョク</t>
    </rPh>
    <phoneticPr fontId="23"/>
  </si>
  <si>
    <t>2021年10月版</t>
    <rPh sb="4" eb="5">
      <t>ネン</t>
    </rPh>
    <rPh sb="7" eb="8">
      <t>ガツ</t>
    </rPh>
    <rPh sb="8" eb="9">
      <t>バン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</si>
</sst>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_);[Red]\(#,##0\)"/>
    <numFmt numFmtId="177" formatCode="0.0"/>
    <numFmt numFmtId="178" formatCode="0.0\ "/>
    <numFmt numFmtId="179" formatCode="0.00\ "/>
    <numFmt numFmtId="180" formatCode="0.0000\ "/>
    <numFmt numFmtId="181" formatCode="0.000\ "/>
    <numFmt numFmtId="182" formatCode="[=0]&quot;&quot;;General"/>
    <numFmt numFmtId="183" formatCode="[=0]&quot;&quot;;0.000"/>
    <numFmt numFmtId="184" formatCode="[=0]&quot;&quot;;#,##0"/>
    <numFmt numFmtId="185" formatCode="[=0]&quot;&quot;;0.0"/>
    <numFmt numFmtId="186" formatCode="[=0]&quot;&quot;;0.00"/>
    <numFmt numFmtId="187" formatCode="0.000"/>
    <numFmt numFmtId="188" formatCode="0.000_ "/>
    <numFmt numFmtId="189" formatCode="#,##0.0"/>
    <numFmt numFmtId="190" formatCode="[=0]&quot;&quot;;#,##0.00"/>
  </numFmts>
  <fonts count="82">
    <font>
      <sz val="11"/>
      <color theme="1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Arial Black"/>
      <family val="2"/>
    </font>
    <font>
      <sz val="11"/>
      <color indexed="8"/>
      <name val="Arial Black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 Unicode MS"/>
      <family val="3"/>
      <charset val="128"/>
    </font>
    <font>
      <sz val="10"/>
      <color indexed="8"/>
      <name val="Arial"/>
      <family val="2"/>
    </font>
    <font>
      <sz val="10"/>
      <color indexed="8"/>
      <name val="Arial Unicode MS"/>
      <family val="3"/>
      <charset val="128"/>
    </font>
    <font>
      <vertAlign val="superscript"/>
      <sz val="10"/>
      <color indexed="8"/>
      <name val="Arial"/>
      <family val="2"/>
    </font>
    <font>
      <vertAlign val="subscript"/>
      <sz val="10"/>
      <name val="Arial"/>
      <family val="2"/>
    </font>
    <font>
      <sz val="11"/>
      <color indexed="8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9"/>
      <name val="Arial"/>
      <family val="2"/>
    </font>
    <font>
      <vertAlign val="subscript"/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 Black"/>
      <family val="2"/>
    </font>
    <font>
      <sz val="9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color indexed="8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vertAlign val="subscript"/>
      <sz val="10"/>
      <color indexed="8"/>
      <name val="Arial Black"/>
      <family val="2"/>
    </font>
    <font>
      <sz val="10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Arial"/>
      <family val="2"/>
    </font>
    <font>
      <sz val="10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6"/>
      <color indexed="9"/>
      <name val="Arial"/>
      <family val="2"/>
    </font>
    <font>
      <b/>
      <sz val="12"/>
      <color indexed="8"/>
      <name val="ＭＳ Ｐゴシック"/>
      <family val="3"/>
      <charset val="128"/>
    </font>
    <font>
      <sz val="6"/>
      <color indexed="8"/>
      <name val="Arial"/>
      <family val="2"/>
    </font>
    <font>
      <sz val="8"/>
      <color indexed="8"/>
      <name val="ＭＳ Ｐゴシック"/>
      <family val="3"/>
      <charset val="128"/>
    </font>
    <font>
      <vertAlign val="superscript"/>
      <sz val="8"/>
      <color indexed="8"/>
      <name val="Arial"/>
      <family val="2"/>
    </font>
    <font>
      <b/>
      <sz val="14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7"/>
      <color indexed="9"/>
      <name val="ＭＳ Ｐゴシック"/>
      <family val="3"/>
      <charset val="128"/>
    </font>
    <font>
      <vertAlign val="subscript"/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Arial"/>
      <family val="2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sz val="9"/>
      <color rgb="FFFF0000"/>
      <name val="Arial"/>
      <family val="2"/>
    </font>
    <font>
      <b/>
      <sz val="10"/>
      <color rgb="FFFF0000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theme="0" tint="-0.14996795556505021"/>
      </patternFill>
    </fill>
    <fill>
      <patternFill patternType="mediumGray"/>
    </fill>
  </fills>
  <borders count="183">
    <border>
      <left/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18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1">
      <alignment horizontal="center"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3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653">
    <xf numFmtId="0" fontId="0" fillId="0" borderId="0" xfId="0">
      <alignment vertical="center"/>
    </xf>
    <xf numFmtId="0" fontId="2" fillId="0" borderId="0" xfId="43">
      <alignment vertical="center"/>
    </xf>
    <xf numFmtId="0" fontId="2" fillId="0" borderId="0" xfId="43" applyFill="1" applyBorder="1">
      <alignment vertical="center"/>
    </xf>
    <xf numFmtId="0" fontId="2" fillId="0" borderId="0" xfId="43" applyFill="1" applyBorder="1" applyAlignment="1">
      <alignment vertical="center"/>
    </xf>
    <xf numFmtId="0" fontId="6" fillId="0" borderId="0" xfId="43" applyFont="1" applyFill="1">
      <alignment vertical="center"/>
    </xf>
    <xf numFmtId="0" fontId="2" fillId="0" borderId="0" xfId="43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24" fillId="24" borderId="12" xfId="43" applyFont="1" applyFill="1" applyBorder="1" applyAlignment="1">
      <alignment horizontal="centerContinuous" vertical="center"/>
    </xf>
    <xf numFmtId="0" fontId="4" fillId="0" borderId="13" xfId="43" applyFont="1" applyFill="1" applyBorder="1">
      <alignment vertical="center"/>
    </xf>
    <xf numFmtId="0" fontId="4" fillId="0" borderId="14" xfId="43" applyFont="1" applyFill="1" applyBorder="1">
      <alignment vertical="center"/>
    </xf>
    <xf numFmtId="0" fontId="4" fillId="0" borderId="15" xfId="43" applyFont="1" applyFill="1" applyBorder="1">
      <alignment vertical="center"/>
    </xf>
    <xf numFmtId="0" fontId="4" fillId="0" borderId="16" xfId="43" applyFont="1" applyFill="1" applyBorder="1">
      <alignment vertical="center"/>
    </xf>
    <xf numFmtId="0" fontId="36" fillId="0" borderId="0" xfId="0" applyFont="1">
      <alignment vertical="center"/>
    </xf>
    <xf numFmtId="0" fontId="39" fillId="0" borderId="0" xfId="0" applyFont="1">
      <alignment vertical="center"/>
    </xf>
    <xf numFmtId="0" fontId="28" fillId="0" borderId="17" xfId="43" applyFont="1" applyFill="1" applyBorder="1" applyAlignment="1">
      <alignment horizontal="center" vertical="center"/>
    </xf>
    <xf numFmtId="0" fontId="28" fillId="0" borderId="14" xfId="43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4" fillId="0" borderId="19" xfId="43" applyFont="1" applyBorder="1" applyAlignment="1">
      <alignment horizontal="centerContinuous" vertical="center"/>
    </xf>
    <xf numFmtId="0" fontId="27" fillId="0" borderId="20" xfId="0" applyFont="1" applyBorder="1" applyAlignment="1">
      <alignment horizontal="center" vertical="center"/>
    </xf>
    <xf numFmtId="0" fontId="24" fillId="24" borderId="21" xfId="43" applyFont="1" applyFill="1" applyBorder="1" applyAlignment="1">
      <alignment horizontal="center" vertical="center" textRotation="255" wrapText="1"/>
    </xf>
    <xf numFmtId="0" fontId="4" fillId="0" borderId="15" xfId="43" applyFont="1" applyFill="1" applyBorder="1" applyAlignment="1">
      <alignment vertical="center"/>
    </xf>
    <xf numFmtId="0" fontId="4" fillId="0" borderId="16" xfId="43" applyFont="1" applyFill="1" applyBorder="1" applyAlignment="1">
      <alignment vertical="center"/>
    </xf>
    <xf numFmtId="0" fontId="24" fillId="24" borderId="21" xfId="43" applyFont="1" applyFill="1" applyBorder="1" applyAlignment="1">
      <alignment vertical="center" wrapText="1"/>
    </xf>
    <xf numFmtId="0" fontId="24" fillId="24" borderId="22" xfId="43" applyFont="1" applyFill="1" applyBorder="1" applyAlignment="1">
      <alignment vertical="center" wrapText="1"/>
    </xf>
    <xf numFmtId="0" fontId="24" fillId="24" borderId="23" xfId="43" applyFont="1" applyFill="1" applyBorder="1" applyAlignment="1">
      <alignment horizontal="center" vertical="center" wrapText="1"/>
    </xf>
    <xf numFmtId="0" fontId="22" fillId="0" borderId="18" xfId="43" applyFont="1" applyFill="1" applyBorder="1" applyAlignment="1">
      <alignment horizontal="center" vertical="center"/>
    </xf>
    <xf numFmtId="0" fontId="47" fillId="25" borderId="24" xfId="0" applyFont="1" applyFill="1" applyBorder="1" applyAlignment="1">
      <alignment horizontal="centerContinuous" vertical="center"/>
    </xf>
    <xf numFmtId="0" fontId="47" fillId="25" borderId="25" xfId="0" applyFont="1" applyFill="1" applyBorder="1" applyAlignment="1">
      <alignment horizontal="centerContinuous" vertical="center"/>
    </xf>
    <xf numFmtId="0" fontId="48" fillId="25" borderId="25" xfId="0" applyFont="1" applyFill="1" applyBorder="1" applyAlignment="1">
      <alignment horizontal="centerContinuous" vertical="center"/>
    </xf>
    <xf numFmtId="0" fontId="47" fillId="25" borderId="26" xfId="0" applyFont="1" applyFill="1" applyBorder="1" applyAlignment="1">
      <alignment horizontal="centerContinuous" vertical="center"/>
    </xf>
    <xf numFmtId="0" fontId="47" fillId="25" borderId="27" xfId="0" applyFont="1" applyFill="1" applyBorder="1" applyAlignment="1">
      <alignment horizontal="centerContinuous" vertical="center"/>
    </xf>
    <xf numFmtId="0" fontId="48" fillId="25" borderId="27" xfId="0" applyFont="1" applyFill="1" applyBorder="1" applyAlignment="1">
      <alignment horizontal="centerContinuous" vertical="center"/>
    </xf>
    <xf numFmtId="0" fontId="47" fillId="25" borderId="28" xfId="0" applyFont="1" applyFill="1" applyBorder="1" applyAlignment="1">
      <alignment horizontal="centerContinuous" vertical="center"/>
    </xf>
    <xf numFmtId="0" fontId="47" fillId="25" borderId="29" xfId="0" applyFont="1" applyFill="1" applyBorder="1" applyAlignment="1">
      <alignment horizontal="centerContinuous" vertical="center"/>
    </xf>
    <xf numFmtId="0" fontId="48" fillId="25" borderId="29" xfId="0" applyFont="1" applyFill="1" applyBorder="1" applyAlignment="1">
      <alignment horizontal="centerContinuous" vertical="center"/>
    </xf>
    <xf numFmtId="0" fontId="43" fillId="0" borderId="30" xfId="0" applyFont="1" applyBorder="1">
      <alignment vertical="center"/>
    </xf>
    <xf numFmtId="0" fontId="43" fillId="0" borderId="31" xfId="0" applyFont="1" applyBorder="1">
      <alignment vertical="center"/>
    </xf>
    <xf numFmtId="0" fontId="43" fillId="0" borderId="32" xfId="0" applyFont="1" applyBorder="1">
      <alignment vertical="center"/>
    </xf>
    <xf numFmtId="0" fontId="52" fillId="25" borderId="34" xfId="0" applyFont="1" applyFill="1" applyBorder="1" applyAlignment="1">
      <alignment horizontal="centerContinuous" vertical="center"/>
    </xf>
    <xf numFmtId="0" fontId="52" fillId="25" borderId="36" xfId="0" applyFont="1" applyFill="1" applyBorder="1" applyAlignment="1">
      <alignment horizontal="centerContinuous" vertical="center"/>
    </xf>
    <xf numFmtId="0" fontId="52" fillId="25" borderId="38" xfId="0" applyFont="1" applyFill="1" applyBorder="1" applyAlignment="1">
      <alignment horizontal="centerContinuous" vertical="center"/>
    </xf>
    <xf numFmtId="0" fontId="53" fillId="24" borderId="39" xfId="43" applyFont="1" applyFill="1" applyBorder="1" applyAlignment="1">
      <alignment horizontal="centerContinuous" vertical="center"/>
    </xf>
    <xf numFmtId="0" fontId="53" fillId="24" borderId="12" xfId="43" applyFont="1" applyFill="1" applyBorder="1" applyAlignment="1">
      <alignment horizontal="centerContinuous" vertical="center"/>
    </xf>
    <xf numFmtId="0" fontId="53" fillId="24" borderId="40" xfId="43" applyFont="1" applyFill="1" applyBorder="1" applyAlignment="1">
      <alignment horizontal="centerContinuous" vertical="center"/>
    </xf>
    <xf numFmtId="0" fontId="53" fillId="24" borderId="23" xfId="43" applyFont="1" applyFill="1" applyBorder="1" applyAlignment="1">
      <alignment horizontal="centerContinuous" vertical="center"/>
    </xf>
    <xf numFmtId="0" fontId="53" fillId="24" borderId="41" xfId="43" applyFont="1" applyFill="1" applyBorder="1" applyAlignment="1">
      <alignment horizontal="centerContinuous" vertical="center"/>
    </xf>
    <xf numFmtId="0" fontId="53" fillId="24" borderId="36" xfId="43" applyFont="1" applyFill="1" applyBorder="1" applyAlignment="1">
      <alignment horizontal="centerContinuous" vertical="center"/>
    </xf>
    <xf numFmtId="0" fontId="53" fillId="24" borderId="21" xfId="43" applyFont="1" applyFill="1" applyBorder="1" applyAlignment="1">
      <alignment vertical="center" textRotation="255" wrapText="1"/>
    </xf>
    <xf numFmtId="0" fontId="22" fillId="0" borderId="42" xfId="43" applyFont="1" applyFill="1" applyBorder="1">
      <alignment vertical="center"/>
    </xf>
    <xf numFmtId="0" fontId="22" fillId="0" borderId="43" xfId="43" applyFont="1" applyFill="1" applyBorder="1">
      <alignment vertical="center"/>
    </xf>
    <xf numFmtId="0" fontId="22" fillId="0" borderId="13" xfId="43" applyFont="1" applyFill="1" applyBorder="1">
      <alignment vertical="center"/>
    </xf>
    <xf numFmtId="3" fontId="28" fillId="0" borderId="44" xfId="43" applyNumberFormat="1" applyFont="1" applyFill="1" applyBorder="1" applyAlignment="1">
      <alignment vertical="center"/>
    </xf>
    <xf numFmtId="3" fontId="28" fillId="0" borderId="45" xfId="43" applyNumberFormat="1" applyFont="1" applyFill="1" applyBorder="1">
      <alignment vertical="center"/>
    </xf>
    <xf numFmtId="3" fontId="28" fillId="0" borderId="46" xfId="43" applyNumberFormat="1" applyFont="1" applyFill="1" applyBorder="1">
      <alignment vertical="center"/>
    </xf>
    <xf numFmtId="0" fontId="22" fillId="0" borderId="47" xfId="43" applyFont="1" applyFill="1" applyBorder="1">
      <alignment vertical="center"/>
    </xf>
    <xf numFmtId="0" fontId="22" fillId="0" borderId="48" xfId="43" applyFont="1" applyFill="1" applyBorder="1">
      <alignment vertical="center"/>
    </xf>
    <xf numFmtId="0" fontId="22" fillId="0" borderId="11" xfId="43" applyFont="1" applyFill="1" applyBorder="1">
      <alignment vertical="center"/>
    </xf>
    <xf numFmtId="0" fontId="22" fillId="0" borderId="16" xfId="43" applyFont="1" applyFill="1" applyBorder="1">
      <alignment vertical="center"/>
    </xf>
    <xf numFmtId="3" fontId="28" fillId="0" borderId="48" xfId="43" applyNumberFormat="1" applyFont="1" applyFill="1" applyBorder="1" applyAlignment="1">
      <alignment vertical="center"/>
    </xf>
    <xf numFmtId="3" fontId="28" fillId="0" borderId="15" xfId="43" applyNumberFormat="1" applyFont="1" applyFill="1" applyBorder="1">
      <alignment vertical="center"/>
    </xf>
    <xf numFmtId="3" fontId="28" fillId="0" borderId="49" xfId="43" applyNumberFormat="1" applyFont="1" applyFill="1" applyBorder="1">
      <alignment vertical="center"/>
    </xf>
    <xf numFmtId="0" fontId="22" fillId="0" borderId="15" xfId="43" applyFont="1" applyFill="1" applyBorder="1">
      <alignment vertical="center"/>
    </xf>
    <xf numFmtId="3" fontId="28" fillId="0" borderId="48" xfId="43" applyNumberFormat="1" applyFont="1" applyFill="1" applyBorder="1">
      <alignment vertical="center"/>
    </xf>
    <xf numFmtId="0" fontId="22" fillId="0" borderId="11" xfId="43" applyFont="1" applyFill="1" applyBorder="1" applyAlignment="1">
      <alignment vertical="center"/>
    </xf>
    <xf numFmtId="0" fontId="22" fillId="0" borderId="16" xfId="43" applyFont="1" applyFill="1" applyBorder="1" applyAlignment="1">
      <alignment vertical="center"/>
    </xf>
    <xf numFmtId="3" fontId="28" fillId="0" borderId="49" xfId="43" applyNumberFormat="1" applyFont="1" applyFill="1" applyBorder="1" applyAlignment="1">
      <alignment vertical="center"/>
    </xf>
    <xf numFmtId="3" fontId="29" fillId="0" borderId="49" xfId="0" applyNumberFormat="1" applyFont="1" applyFill="1" applyBorder="1">
      <alignment vertical="center"/>
    </xf>
    <xf numFmtId="3" fontId="28" fillId="0" borderId="50" xfId="43" applyNumberFormat="1" applyFont="1" applyFill="1" applyBorder="1" applyAlignment="1">
      <alignment vertical="center"/>
    </xf>
    <xf numFmtId="3" fontId="29" fillId="0" borderId="52" xfId="0" applyNumberFormat="1" applyFont="1" applyFill="1" applyBorder="1">
      <alignment vertical="center"/>
    </xf>
    <xf numFmtId="0" fontId="53" fillId="24" borderId="53" xfId="43" applyFont="1" applyFill="1" applyBorder="1" applyAlignment="1">
      <alignment vertical="center" textRotation="255" wrapText="1"/>
    </xf>
    <xf numFmtId="176" fontId="22" fillId="0" borderId="51" xfId="43" applyNumberFormat="1" applyFont="1" applyFill="1" applyBorder="1" applyAlignment="1">
      <alignment horizontal="center" vertical="center"/>
    </xf>
    <xf numFmtId="176" fontId="22" fillId="0" borderId="50" xfId="43" applyNumberFormat="1" applyFont="1" applyFill="1" applyBorder="1" applyAlignment="1">
      <alignment horizontal="center" vertical="center"/>
    </xf>
    <xf numFmtId="3" fontId="28" fillId="0" borderId="51" xfId="43" applyNumberFormat="1" applyFont="1" applyFill="1" applyBorder="1">
      <alignment vertical="center"/>
    </xf>
    <xf numFmtId="3" fontId="28" fillId="0" borderId="52" xfId="43" applyNumberFormat="1" applyFont="1" applyFill="1" applyBorder="1">
      <alignment vertical="center"/>
    </xf>
    <xf numFmtId="0" fontId="53" fillId="24" borderId="21" xfId="43" applyFont="1" applyFill="1" applyBorder="1" applyAlignment="1">
      <alignment horizontal="centerContinuous" vertical="center" wrapText="1"/>
    </xf>
    <xf numFmtId="177" fontId="53" fillId="24" borderId="54" xfId="43" applyNumberFormat="1" applyFont="1" applyFill="1" applyBorder="1" applyAlignment="1">
      <alignment horizontal="center" vertical="center"/>
    </xf>
    <xf numFmtId="0" fontId="53" fillId="24" borderId="55" xfId="43" applyFont="1" applyFill="1" applyBorder="1" applyAlignment="1">
      <alignment horizontal="center" vertical="center" wrapText="1"/>
    </xf>
    <xf numFmtId="0" fontId="53" fillId="24" borderId="56" xfId="43" applyFont="1" applyFill="1" applyBorder="1" applyAlignment="1">
      <alignment horizontal="center" vertical="center" wrapText="1"/>
    </xf>
    <xf numFmtId="0" fontId="22" fillId="0" borderId="51" xfId="43" applyFont="1" applyFill="1" applyBorder="1" applyAlignment="1">
      <alignment horizontal="centerContinuous" vertical="center"/>
    </xf>
    <xf numFmtId="0" fontId="22" fillId="0" borderId="57" xfId="43" applyFont="1" applyFill="1" applyBorder="1" applyAlignment="1">
      <alignment horizontal="centerContinuous" vertical="center"/>
    </xf>
    <xf numFmtId="0" fontId="22" fillId="0" borderId="58" xfId="43" applyFont="1" applyFill="1" applyBorder="1" applyAlignment="1">
      <alignment horizontal="centerContinuous" vertical="center"/>
    </xf>
    <xf numFmtId="3" fontId="28" fillId="0" borderId="51" xfId="43" applyNumberFormat="1" applyFont="1" applyFill="1" applyBorder="1" applyAlignment="1">
      <alignment horizontal="right" vertical="center"/>
    </xf>
    <xf numFmtId="3" fontId="28" fillId="0" borderId="59" xfId="43" applyNumberFormat="1" applyFont="1" applyFill="1" applyBorder="1" applyAlignment="1">
      <alignment horizontal="right" vertical="center"/>
    </xf>
    <xf numFmtId="3" fontId="28" fillId="0" borderId="50" xfId="43" applyNumberFormat="1" applyFont="1" applyFill="1" applyBorder="1" applyAlignment="1">
      <alignment horizontal="right" vertical="center"/>
    </xf>
    <xf numFmtId="0" fontId="22" fillId="0" borderId="19" xfId="43" applyFont="1" applyBorder="1" applyAlignment="1">
      <alignment horizontal="centerContinuous" vertical="center"/>
    </xf>
    <xf numFmtId="0" fontId="22" fillId="0" borderId="60" xfId="43" applyFont="1" applyBorder="1" applyAlignment="1">
      <alignment horizontal="centerContinuous" vertical="center"/>
    </xf>
    <xf numFmtId="3" fontId="22" fillId="0" borderId="60" xfId="43" applyNumberFormat="1" applyFont="1" applyBorder="1" applyAlignment="1">
      <alignment horizontal="center" vertical="center"/>
    </xf>
    <xf numFmtId="0" fontId="56" fillId="24" borderId="61" xfId="0" applyFont="1" applyFill="1" applyBorder="1" applyAlignment="1">
      <alignment horizontal="centerContinuous" vertical="center"/>
    </xf>
    <xf numFmtId="0" fontId="57" fillId="24" borderId="62" xfId="0" applyFont="1" applyFill="1" applyBorder="1" applyAlignment="1">
      <alignment horizontal="centerContinuous" vertical="center"/>
    </xf>
    <xf numFmtId="0" fontId="57" fillId="24" borderId="63" xfId="0" applyFont="1" applyFill="1" applyBorder="1" applyAlignment="1">
      <alignment horizontal="centerContinuous" vertical="center"/>
    </xf>
    <xf numFmtId="0" fontId="57" fillId="24" borderId="64" xfId="0" applyFont="1" applyFill="1" applyBorder="1" applyAlignment="1">
      <alignment horizontal="center" vertical="center"/>
    </xf>
    <xf numFmtId="0" fontId="44" fillId="0" borderId="65" xfId="0" applyFont="1" applyBorder="1">
      <alignment vertical="center"/>
    </xf>
    <xf numFmtId="0" fontId="44" fillId="0" borderId="66" xfId="0" applyFont="1" applyBorder="1">
      <alignment vertical="center"/>
    </xf>
    <xf numFmtId="0" fontId="29" fillId="0" borderId="67" xfId="0" applyFont="1" applyBorder="1" applyAlignment="1">
      <alignment horizontal="center" vertical="center"/>
    </xf>
    <xf numFmtId="0" fontId="44" fillId="0" borderId="68" xfId="0" applyFont="1" applyBorder="1">
      <alignment vertical="center"/>
    </xf>
    <xf numFmtId="0" fontId="44" fillId="0" borderId="11" xfId="0" applyFont="1" applyBorder="1">
      <alignment vertical="center"/>
    </xf>
    <xf numFmtId="0" fontId="44" fillId="0" borderId="70" xfId="0" applyFont="1" applyBorder="1">
      <alignment vertical="center"/>
    </xf>
    <xf numFmtId="0" fontId="44" fillId="0" borderId="71" xfId="0" applyFont="1" applyBorder="1">
      <alignment vertical="center"/>
    </xf>
    <xf numFmtId="0" fontId="29" fillId="0" borderId="72" xfId="0" applyFont="1" applyBorder="1" applyAlignment="1">
      <alignment horizontal="center" vertical="center"/>
    </xf>
    <xf numFmtId="0" fontId="22" fillId="0" borderId="73" xfId="43" applyFont="1" applyBorder="1" applyAlignment="1">
      <alignment horizontal="centerContinuous" vertical="center"/>
    </xf>
    <xf numFmtId="3" fontId="22" fillId="0" borderId="73" xfId="43" applyNumberFormat="1" applyFont="1" applyBorder="1" applyAlignment="1">
      <alignment horizontal="center" vertical="center"/>
    </xf>
    <xf numFmtId="3" fontId="22" fillId="0" borderId="74" xfId="43" applyNumberFormat="1" applyFont="1" applyBorder="1" applyAlignment="1">
      <alignment horizontal="center" vertical="center"/>
    </xf>
    <xf numFmtId="3" fontId="22" fillId="0" borderId="75" xfId="43" applyNumberFormat="1" applyFont="1" applyBorder="1" applyAlignment="1">
      <alignment horizontal="center" vertical="center"/>
    </xf>
    <xf numFmtId="0" fontId="22" fillId="0" borderId="74" xfId="43" applyFont="1" applyBorder="1" applyAlignment="1">
      <alignment horizontal="center" vertical="center"/>
    </xf>
    <xf numFmtId="0" fontId="22" fillId="0" borderId="15" xfId="43" applyFont="1" applyFill="1" applyBorder="1" applyAlignment="1">
      <alignment vertical="center"/>
    </xf>
    <xf numFmtId="0" fontId="22" fillId="0" borderId="58" xfId="43" applyFont="1" applyFill="1" applyBorder="1" applyAlignment="1">
      <alignment vertical="center"/>
    </xf>
    <xf numFmtId="0" fontId="22" fillId="0" borderId="57" xfId="43" applyFont="1" applyFill="1" applyBorder="1" applyAlignment="1">
      <alignment vertical="center"/>
    </xf>
    <xf numFmtId="0" fontId="29" fillId="0" borderId="14" xfId="0" applyFont="1" applyFill="1" applyBorder="1" applyAlignment="1">
      <alignment horizontal="center" vertical="center"/>
    </xf>
    <xf numFmtId="0" fontId="22" fillId="0" borderId="44" xfId="43" applyFont="1" applyFill="1" applyBorder="1">
      <alignment vertical="center"/>
    </xf>
    <xf numFmtId="184" fontId="28" fillId="0" borderId="44" xfId="43" applyNumberFormat="1" applyFont="1" applyFill="1" applyBorder="1">
      <alignment vertical="center"/>
    </xf>
    <xf numFmtId="184" fontId="28" fillId="0" borderId="48" xfId="43" applyNumberFormat="1" applyFont="1" applyFill="1" applyBorder="1">
      <alignment vertical="center"/>
    </xf>
    <xf numFmtId="184" fontId="28" fillId="0" borderId="50" xfId="43" applyNumberFormat="1" applyFont="1" applyFill="1" applyBorder="1">
      <alignment vertical="center"/>
    </xf>
    <xf numFmtId="184" fontId="28" fillId="0" borderId="45" xfId="43" applyNumberFormat="1" applyFont="1" applyFill="1" applyBorder="1">
      <alignment vertical="center"/>
    </xf>
    <xf numFmtId="184" fontId="28" fillId="0" borderId="46" xfId="43" applyNumberFormat="1" applyFont="1" applyFill="1" applyBorder="1">
      <alignment vertical="center"/>
    </xf>
    <xf numFmtId="184" fontId="28" fillId="0" borderId="15" xfId="43" applyNumberFormat="1" applyFont="1" applyFill="1" applyBorder="1">
      <alignment vertical="center"/>
    </xf>
    <xf numFmtId="184" fontId="28" fillId="0" borderId="49" xfId="43" applyNumberFormat="1" applyFont="1" applyFill="1" applyBorder="1">
      <alignment vertical="center"/>
    </xf>
    <xf numFmtId="184" fontId="28" fillId="0" borderId="51" xfId="43" applyNumberFormat="1" applyFont="1" applyFill="1" applyBorder="1">
      <alignment vertical="center"/>
    </xf>
    <xf numFmtId="184" fontId="28" fillId="0" borderId="45" xfId="43" applyNumberFormat="1" applyFont="1" applyFill="1" applyBorder="1" applyAlignment="1">
      <alignment vertical="center"/>
    </xf>
    <xf numFmtId="184" fontId="28" fillId="0" borderId="44" xfId="43" applyNumberFormat="1" applyFont="1" applyFill="1" applyBorder="1" applyAlignment="1">
      <alignment vertical="center"/>
    </xf>
    <xf numFmtId="184" fontId="28" fillId="0" borderId="15" xfId="43" applyNumberFormat="1" applyFont="1" applyFill="1" applyBorder="1" applyAlignment="1">
      <alignment vertical="center"/>
    </xf>
    <xf numFmtId="184" fontId="28" fillId="0" borderId="48" xfId="43" applyNumberFormat="1" applyFont="1" applyFill="1" applyBorder="1" applyAlignment="1">
      <alignment vertical="center"/>
    </xf>
    <xf numFmtId="184" fontId="28" fillId="0" borderId="51" xfId="43" applyNumberFormat="1" applyFont="1" applyFill="1" applyBorder="1" applyAlignment="1">
      <alignment vertical="center"/>
    </xf>
    <xf numFmtId="184" fontId="28" fillId="0" borderId="50" xfId="43" applyNumberFormat="1" applyFont="1" applyFill="1" applyBorder="1" applyAlignment="1">
      <alignment vertical="center"/>
    </xf>
    <xf numFmtId="184" fontId="28" fillId="0" borderId="49" xfId="43" applyNumberFormat="1" applyFont="1" applyFill="1" applyBorder="1" applyAlignment="1">
      <alignment vertical="center"/>
    </xf>
    <xf numFmtId="184" fontId="29" fillId="0" borderId="15" xfId="0" applyNumberFormat="1" applyFont="1" applyFill="1" applyBorder="1">
      <alignment vertical="center"/>
    </xf>
    <xf numFmtId="184" fontId="29" fillId="0" borderId="49" xfId="0" applyNumberFormat="1" applyFont="1" applyFill="1" applyBorder="1">
      <alignment vertical="center"/>
    </xf>
    <xf numFmtId="184" fontId="29" fillId="0" borderId="51" xfId="0" applyNumberFormat="1" applyFont="1" applyFill="1" applyBorder="1">
      <alignment vertical="center"/>
    </xf>
    <xf numFmtId="184" fontId="29" fillId="0" borderId="52" xfId="0" applyNumberFormat="1" applyFont="1" applyFill="1" applyBorder="1">
      <alignment vertical="center"/>
    </xf>
    <xf numFmtId="0" fontId="44" fillId="0" borderId="68" xfId="0" applyFont="1" applyFill="1" applyBorder="1">
      <alignment vertical="center"/>
    </xf>
    <xf numFmtId="0" fontId="44" fillId="0" borderId="11" xfId="0" applyFont="1" applyFill="1" applyBorder="1">
      <alignment vertical="center"/>
    </xf>
    <xf numFmtId="0" fontId="44" fillId="0" borderId="16" xfId="0" applyFont="1" applyFill="1" applyBorder="1">
      <alignment vertical="center"/>
    </xf>
    <xf numFmtId="184" fontId="28" fillId="0" borderId="76" xfId="43" applyNumberFormat="1" applyFont="1" applyBorder="1">
      <alignment vertical="center"/>
    </xf>
    <xf numFmtId="184" fontId="28" fillId="0" borderId="77" xfId="43" applyNumberFormat="1" applyFont="1" applyBorder="1">
      <alignment vertical="center"/>
    </xf>
    <xf numFmtId="184" fontId="28" fillId="0" borderId="78" xfId="43" applyNumberFormat="1" applyFont="1" applyFill="1" applyBorder="1">
      <alignment vertical="center"/>
    </xf>
    <xf numFmtId="184" fontId="28" fillId="0" borderId="79" xfId="43" applyNumberFormat="1" applyFont="1" applyFill="1" applyBorder="1">
      <alignment vertical="center"/>
    </xf>
    <xf numFmtId="184" fontId="28" fillId="0" borderId="80" xfId="43" applyNumberFormat="1" applyFont="1" applyFill="1" applyBorder="1">
      <alignment vertical="center"/>
    </xf>
    <xf numFmtId="0" fontId="22" fillId="0" borderId="81" xfId="43" applyFont="1" applyFill="1" applyBorder="1">
      <alignment vertical="center"/>
    </xf>
    <xf numFmtId="0" fontId="44" fillId="0" borderId="82" xfId="0" applyFont="1" applyBorder="1">
      <alignment vertical="center"/>
    </xf>
    <xf numFmtId="0" fontId="0" fillId="0" borderId="43" xfId="0" applyBorder="1">
      <alignment vertical="center"/>
    </xf>
    <xf numFmtId="0" fontId="47" fillId="25" borderId="83" xfId="0" applyFont="1" applyFill="1" applyBorder="1" applyAlignment="1">
      <alignment horizontal="centerContinuous" vertical="center"/>
    </xf>
    <xf numFmtId="0" fontId="47" fillId="25" borderId="84" xfId="0" applyFont="1" applyFill="1" applyBorder="1" applyAlignment="1">
      <alignment horizontal="centerContinuous" vertical="center"/>
    </xf>
    <xf numFmtId="0" fontId="48" fillId="25" borderId="84" xfId="0" applyFont="1" applyFill="1" applyBorder="1" applyAlignment="1">
      <alignment horizontal="centerContinuous" vertical="center"/>
    </xf>
    <xf numFmtId="0" fontId="29" fillId="0" borderId="85" xfId="0" applyFont="1" applyBorder="1">
      <alignment vertical="center"/>
    </xf>
    <xf numFmtId="0" fontId="29" fillId="0" borderId="86" xfId="0" applyFont="1" applyBorder="1">
      <alignment vertical="center"/>
    </xf>
    <xf numFmtId="0" fontId="29" fillId="0" borderId="87" xfId="0" applyFont="1" applyBorder="1">
      <alignment vertical="center"/>
    </xf>
    <xf numFmtId="0" fontId="56" fillId="24" borderId="89" xfId="0" applyFont="1" applyFill="1" applyBorder="1">
      <alignment vertical="center"/>
    </xf>
    <xf numFmtId="0" fontId="57" fillId="24" borderId="43" xfId="0" applyFont="1" applyFill="1" applyBorder="1">
      <alignment vertical="center"/>
    </xf>
    <xf numFmtId="0" fontId="57" fillId="24" borderId="68" xfId="0" applyFont="1" applyFill="1" applyBorder="1">
      <alignment vertical="center"/>
    </xf>
    <xf numFmtId="0" fontId="57" fillId="24" borderId="11" xfId="0" applyFont="1" applyFill="1" applyBorder="1">
      <alignment vertical="center"/>
    </xf>
    <xf numFmtId="0" fontId="57" fillId="24" borderId="70" xfId="0" applyFont="1" applyFill="1" applyBorder="1" applyAlignment="1">
      <alignment horizontal="centerContinuous" vertical="center"/>
    </xf>
    <xf numFmtId="0" fontId="57" fillId="24" borderId="71" xfId="0" applyFont="1" applyFill="1" applyBorder="1" applyAlignment="1">
      <alignment horizontal="centerContinuous" vertical="center"/>
    </xf>
    <xf numFmtId="0" fontId="44" fillId="0" borderId="90" xfId="0" applyFont="1" applyBorder="1" applyAlignment="1">
      <alignment horizontal="center" vertical="center" wrapText="1"/>
    </xf>
    <xf numFmtId="0" fontId="47" fillId="25" borderId="91" xfId="0" applyFont="1" applyFill="1" applyBorder="1" applyAlignment="1">
      <alignment horizontal="centerContinuous" vertical="center"/>
    </xf>
    <xf numFmtId="0" fontId="47" fillId="25" borderId="92" xfId="0" applyFont="1" applyFill="1" applyBorder="1" applyAlignment="1">
      <alignment horizontal="centerContinuous" vertical="center"/>
    </xf>
    <xf numFmtId="0" fontId="52" fillId="24" borderId="93" xfId="0" applyFont="1" applyFill="1" applyBorder="1" applyAlignment="1">
      <alignment horizontal="centerContinuous" vertical="center"/>
    </xf>
    <xf numFmtId="0" fontId="52" fillId="24" borderId="80" xfId="0" applyFont="1" applyFill="1" applyBorder="1" applyAlignment="1">
      <alignment horizontal="center" vertical="center"/>
    </xf>
    <xf numFmtId="0" fontId="52" fillId="24" borderId="50" xfId="0" applyFont="1" applyFill="1" applyBorder="1" applyAlignment="1">
      <alignment horizontal="center" vertical="center"/>
    </xf>
    <xf numFmtId="0" fontId="52" fillId="24" borderId="94" xfId="0" applyFont="1" applyFill="1" applyBorder="1" applyAlignment="1">
      <alignment horizontal="centerContinuous" vertical="center"/>
    </xf>
    <xf numFmtId="0" fontId="52" fillId="24" borderId="95" xfId="0" applyFont="1" applyFill="1" applyBorder="1" applyAlignment="1">
      <alignment horizontal="centerContinuous" vertical="center"/>
    </xf>
    <xf numFmtId="0" fontId="52" fillId="24" borderId="96" xfId="0" applyFont="1" applyFill="1" applyBorder="1" applyAlignment="1">
      <alignment horizontal="center" vertical="center"/>
    </xf>
    <xf numFmtId="0" fontId="52" fillId="24" borderId="18" xfId="0" applyFont="1" applyFill="1" applyBorder="1" applyAlignment="1">
      <alignment horizontal="center" vertical="center" wrapText="1"/>
    </xf>
    <xf numFmtId="186" fontId="45" fillId="0" borderId="97" xfId="0" applyNumberFormat="1" applyFont="1" applyBorder="1">
      <alignment vertical="center"/>
    </xf>
    <xf numFmtId="186" fontId="45" fillId="0" borderId="17" xfId="0" applyNumberFormat="1" applyFont="1" applyBorder="1">
      <alignment vertical="center"/>
    </xf>
    <xf numFmtId="186" fontId="45" fillId="0" borderId="98" xfId="0" applyNumberFormat="1" applyFont="1" applyBorder="1">
      <alignment vertical="center"/>
    </xf>
    <xf numFmtId="186" fontId="45" fillId="0" borderId="14" xfId="0" applyNumberFormat="1" applyFont="1" applyBorder="1">
      <alignment vertical="center"/>
    </xf>
    <xf numFmtId="0" fontId="25" fillId="24" borderId="99" xfId="0" applyFont="1" applyFill="1" applyBorder="1" applyAlignment="1">
      <alignment horizontal="centerContinuous" vertical="center"/>
    </xf>
    <xf numFmtId="0" fontId="52" fillId="24" borderId="18" xfId="0" applyFont="1" applyFill="1" applyBorder="1" applyAlignment="1">
      <alignment horizontal="center" vertical="center"/>
    </xf>
    <xf numFmtId="0" fontId="52" fillId="24" borderId="100" xfId="0" applyFont="1" applyFill="1" applyBorder="1" applyAlignment="1">
      <alignment horizontal="centerContinuous" vertical="center" wrapText="1"/>
    </xf>
    <xf numFmtId="0" fontId="52" fillId="24" borderId="101" xfId="0" applyFont="1" applyFill="1" applyBorder="1" applyAlignment="1">
      <alignment horizontal="center" vertical="center"/>
    </xf>
    <xf numFmtId="0" fontId="52" fillId="24" borderId="96" xfId="0" applyFont="1" applyFill="1" applyBorder="1" applyAlignment="1">
      <alignment horizontal="center" vertical="center" wrapText="1"/>
    </xf>
    <xf numFmtId="184" fontId="45" fillId="0" borderId="97" xfId="0" applyNumberFormat="1" applyFont="1" applyBorder="1">
      <alignment vertical="center"/>
    </xf>
    <xf numFmtId="185" fontId="45" fillId="0" borderId="17" xfId="0" applyNumberFormat="1" applyFont="1" applyBorder="1">
      <alignment vertical="center"/>
    </xf>
    <xf numFmtId="184" fontId="45" fillId="0" borderId="98" xfId="0" applyNumberFormat="1" applyFont="1" applyBorder="1">
      <alignment vertical="center"/>
    </xf>
    <xf numFmtId="185" fontId="45" fillId="0" borderId="14" xfId="0" applyNumberFormat="1" applyFont="1" applyBorder="1">
      <alignment vertical="center"/>
    </xf>
    <xf numFmtId="0" fontId="45" fillId="0" borderId="89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182" fontId="0" fillId="0" borderId="85" xfId="0" applyNumberFormat="1" applyBorder="1">
      <alignment vertical="center"/>
    </xf>
    <xf numFmtId="182" fontId="0" fillId="0" borderId="86" xfId="0" applyNumberFormat="1" applyBorder="1">
      <alignment vertical="center"/>
    </xf>
    <xf numFmtId="0" fontId="49" fillId="25" borderId="102" xfId="43" applyFont="1" applyFill="1" applyBorder="1" applyAlignment="1">
      <alignment horizontal="centerContinuous" vertical="center"/>
    </xf>
    <xf numFmtId="0" fontId="49" fillId="25" borderId="103" xfId="43" applyFont="1" applyFill="1" applyBorder="1" applyAlignment="1">
      <alignment horizontal="centerContinuous" vertical="center"/>
    </xf>
    <xf numFmtId="0" fontId="49" fillId="25" borderId="104" xfId="43" applyFont="1" applyFill="1" applyBorder="1" applyAlignment="1">
      <alignment horizontal="centerContinuous" vertical="center"/>
    </xf>
    <xf numFmtId="0" fontId="50" fillId="25" borderId="102" xfId="43" applyFont="1" applyFill="1" applyBorder="1" applyAlignment="1">
      <alignment horizontal="centerContinuous" vertical="center"/>
    </xf>
    <xf numFmtId="0" fontId="50" fillId="25" borderId="103" xfId="43" applyFont="1" applyFill="1" applyBorder="1" applyAlignment="1">
      <alignment horizontal="centerContinuous" vertical="center"/>
    </xf>
    <xf numFmtId="0" fontId="50" fillId="25" borderId="104" xfId="43" applyFont="1" applyFill="1" applyBorder="1" applyAlignment="1">
      <alignment horizontal="centerContinuous" vertical="center"/>
    </xf>
    <xf numFmtId="0" fontId="32" fillId="0" borderId="17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182" fontId="0" fillId="0" borderId="105" xfId="0" applyNumberFormat="1" applyBorder="1">
      <alignment vertical="center"/>
    </xf>
    <xf numFmtId="184" fontId="45" fillId="0" borderId="96" xfId="0" applyNumberFormat="1" applyFont="1" applyBorder="1">
      <alignment vertical="center"/>
    </xf>
    <xf numFmtId="185" fontId="45" fillId="0" borderId="18" xfId="0" applyNumberFormat="1" applyFont="1" applyBorder="1">
      <alignment vertical="center"/>
    </xf>
    <xf numFmtId="186" fontId="45" fillId="0" borderId="96" xfId="0" applyNumberFormat="1" applyFont="1" applyBorder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186" fontId="45" fillId="0" borderId="18" xfId="0" applyNumberFormat="1" applyFont="1" applyBorder="1">
      <alignment vertical="center"/>
    </xf>
    <xf numFmtId="184" fontId="45" fillId="0" borderId="75" xfId="0" applyNumberFormat="1" applyFont="1" applyBorder="1">
      <alignment vertical="center"/>
    </xf>
    <xf numFmtId="185" fontId="45" fillId="0" borderId="74" xfId="0" applyNumberFormat="1" applyFont="1" applyBorder="1">
      <alignment vertical="center"/>
    </xf>
    <xf numFmtId="0" fontId="46" fillId="0" borderId="60" xfId="0" applyFont="1" applyBorder="1" applyAlignment="1">
      <alignment horizontal="right" vertical="center"/>
    </xf>
    <xf numFmtId="0" fontId="45" fillId="0" borderId="60" xfId="0" applyNumberFormat="1" applyFont="1" applyBorder="1" applyAlignment="1">
      <alignment horizontal="right" vertical="center"/>
    </xf>
    <xf numFmtId="186" fontId="45" fillId="0" borderId="75" xfId="0" applyNumberFormat="1" applyFont="1" applyBorder="1" applyAlignment="1">
      <alignment horizontal="right" vertical="center"/>
    </xf>
    <xf numFmtId="186" fontId="46" fillId="0" borderId="74" xfId="0" applyNumberFormat="1" applyFont="1" applyBorder="1" applyAlignment="1">
      <alignment horizontal="right" vertical="center"/>
    </xf>
    <xf numFmtId="0" fontId="32" fillId="0" borderId="73" xfId="0" applyFont="1" applyBorder="1" applyAlignment="1">
      <alignment horizontal="right" vertical="center"/>
    </xf>
    <xf numFmtId="186" fontId="32" fillId="0" borderId="74" xfId="0" applyNumberFormat="1" applyFont="1" applyBorder="1" applyAlignment="1">
      <alignment horizontal="right" vertical="center"/>
    </xf>
    <xf numFmtId="186" fontId="32" fillId="0" borderId="60" xfId="0" applyNumberFormat="1" applyFont="1" applyBorder="1" applyAlignment="1">
      <alignment horizontal="right" vertical="center"/>
    </xf>
    <xf numFmtId="185" fontId="45" fillId="0" borderId="106" xfId="0" applyNumberFormat="1" applyFont="1" applyBorder="1" applyAlignment="1">
      <alignment horizontal="right" vertical="center"/>
    </xf>
    <xf numFmtId="177" fontId="45" fillId="0" borderId="107" xfId="0" applyNumberFormat="1" applyFont="1" applyBorder="1">
      <alignment vertical="center"/>
    </xf>
    <xf numFmtId="177" fontId="45" fillId="0" borderId="108" xfId="0" applyNumberFormat="1" applyFont="1" applyBorder="1">
      <alignment vertical="center"/>
    </xf>
    <xf numFmtId="177" fontId="45" fillId="0" borderId="109" xfId="0" applyNumberFormat="1" applyFont="1" applyBorder="1">
      <alignment vertical="center"/>
    </xf>
    <xf numFmtId="0" fontId="47" fillId="25" borderId="102" xfId="0" applyFont="1" applyFill="1" applyBorder="1" applyAlignment="1">
      <alignment horizontal="centerContinuous" vertical="center"/>
    </xf>
    <xf numFmtId="0" fontId="47" fillId="25" borderId="103" xfId="0" applyFont="1" applyFill="1" applyBorder="1" applyAlignment="1">
      <alignment horizontal="centerContinuous" vertical="center"/>
    </xf>
    <xf numFmtId="0" fontId="47" fillId="25" borderId="104" xfId="0" applyFont="1" applyFill="1" applyBorder="1" applyAlignment="1">
      <alignment horizontal="centerContinuous" vertical="center"/>
    </xf>
    <xf numFmtId="0" fontId="30" fillId="0" borderId="110" xfId="43" applyFont="1" applyFill="1" applyBorder="1" applyAlignment="1">
      <alignment horizontal="center" vertical="center"/>
    </xf>
    <xf numFmtId="0" fontId="30" fillId="0" borderId="111" xfId="43" applyFont="1" applyFill="1" applyBorder="1" applyAlignment="1">
      <alignment horizontal="center" vertical="center"/>
    </xf>
    <xf numFmtId="0" fontId="30" fillId="0" borderId="112" xfId="43" applyFont="1" applyFill="1" applyBorder="1" applyAlignment="1">
      <alignment horizontal="center" vertical="center"/>
    </xf>
    <xf numFmtId="0" fontId="24" fillId="24" borderId="23" xfId="43" applyFont="1" applyFill="1" applyBorder="1" applyAlignment="1">
      <alignment horizontal="centerContinuous" vertical="center"/>
    </xf>
    <xf numFmtId="0" fontId="24" fillId="24" borderId="39" xfId="43" applyFont="1" applyFill="1" applyBorder="1" applyAlignment="1">
      <alignment horizontal="centerContinuous" vertical="center"/>
    </xf>
    <xf numFmtId="177" fontId="24" fillId="24" borderId="12" xfId="43" applyNumberFormat="1" applyFont="1" applyFill="1" applyBorder="1" applyAlignment="1">
      <alignment horizontal="centerContinuous" vertical="center"/>
    </xf>
    <xf numFmtId="0" fontId="2" fillId="24" borderId="12" xfId="43" applyFont="1" applyFill="1" applyBorder="1" applyAlignment="1">
      <alignment horizontal="centerContinuous" vertical="center"/>
    </xf>
    <xf numFmtId="0" fontId="0" fillId="24" borderId="12" xfId="0" applyFill="1" applyBorder="1" applyAlignment="1">
      <alignment horizontal="centerContinuous" vertical="center"/>
    </xf>
    <xf numFmtId="0" fontId="0" fillId="24" borderId="113" xfId="0" applyFill="1" applyBorder="1" applyAlignment="1">
      <alignment horizontal="centerContinuous" vertical="center"/>
    </xf>
    <xf numFmtId="0" fontId="4" fillId="0" borderId="98" xfId="43" applyFont="1" applyFill="1" applyBorder="1">
      <alignment vertical="center"/>
    </xf>
    <xf numFmtId="0" fontId="30" fillId="0" borderId="114" xfId="43" applyFont="1" applyFill="1" applyBorder="1" applyAlignment="1">
      <alignment horizontal="center" vertical="center"/>
    </xf>
    <xf numFmtId="0" fontId="4" fillId="0" borderId="48" xfId="43" applyFont="1" applyFill="1" applyBorder="1">
      <alignment vertical="center"/>
    </xf>
    <xf numFmtId="178" fontId="30" fillId="0" borderId="98" xfId="43" applyNumberFormat="1" applyFont="1" applyFill="1" applyBorder="1" applyAlignment="1">
      <alignment vertical="center"/>
    </xf>
    <xf numFmtId="179" fontId="30" fillId="0" borderId="98" xfId="43" applyNumberFormat="1" applyFont="1" applyFill="1" applyBorder="1">
      <alignment vertical="center"/>
    </xf>
    <xf numFmtId="179" fontId="30" fillId="0" borderId="98" xfId="43" applyNumberFormat="1" applyFont="1" applyFill="1" applyBorder="1" applyAlignment="1">
      <alignment vertical="center"/>
    </xf>
    <xf numFmtId="179" fontId="30" fillId="0" borderId="115" xfId="43" applyNumberFormat="1" applyFont="1" applyFill="1" applyBorder="1">
      <alignment vertical="center"/>
    </xf>
    <xf numFmtId="179" fontId="30" fillId="24" borderId="116" xfId="43" applyNumberFormat="1" applyFont="1" applyFill="1" applyBorder="1" applyAlignment="1">
      <alignment horizontal="centerContinuous" vertical="center"/>
    </xf>
    <xf numFmtId="0" fontId="30" fillId="24" borderId="116" xfId="43" applyFont="1" applyFill="1" applyBorder="1" applyAlignment="1">
      <alignment horizontal="centerContinuous" vertical="center"/>
    </xf>
    <xf numFmtId="181" fontId="30" fillId="24" borderId="116" xfId="43" applyNumberFormat="1" applyFont="1" applyFill="1" applyBorder="1" applyAlignment="1">
      <alignment horizontal="centerContinuous" vertical="center"/>
    </xf>
    <xf numFmtId="0" fontId="2" fillId="24" borderId="116" xfId="43" applyFill="1" applyBorder="1" applyAlignment="1">
      <alignment horizontal="centerContinuous" vertical="center"/>
    </xf>
    <xf numFmtId="0" fontId="0" fillId="24" borderId="116" xfId="0" applyFill="1" applyBorder="1" applyAlignment="1">
      <alignment horizontal="centerContinuous" vertical="center"/>
    </xf>
    <xf numFmtId="0" fontId="0" fillId="24" borderId="118" xfId="0" applyFill="1" applyBorder="1" applyAlignment="1">
      <alignment horizontal="centerContinuous" vertical="center"/>
    </xf>
    <xf numFmtId="0" fontId="4" fillId="24" borderId="116" xfId="43" applyFont="1" applyFill="1" applyBorder="1" applyAlignment="1">
      <alignment horizontal="centerContinuous" vertical="center"/>
    </xf>
    <xf numFmtId="0" fontId="4" fillId="0" borderId="67" xfId="43" applyFont="1" applyFill="1" applyBorder="1">
      <alignment vertical="center"/>
    </xf>
    <xf numFmtId="179" fontId="30" fillId="0" borderId="119" xfId="43" applyNumberFormat="1" applyFont="1" applyFill="1" applyBorder="1">
      <alignment vertical="center"/>
    </xf>
    <xf numFmtId="0" fontId="65" fillId="24" borderId="120" xfId="43" applyFont="1" applyFill="1" applyBorder="1" applyAlignment="1">
      <alignment horizontal="centerContinuous" vertical="center"/>
    </xf>
    <xf numFmtId="0" fontId="65" fillId="24" borderId="121" xfId="43" applyFont="1" applyFill="1" applyBorder="1" applyAlignment="1">
      <alignment horizontal="centerContinuous" vertical="center"/>
    </xf>
    <xf numFmtId="179" fontId="65" fillId="24" borderId="120" xfId="43" applyNumberFormat="1" applyFont="1" applyFill="1" applyBorder="1" applyAlignment="1">
      <alignment horizontal="center" vertical="center"/>
    </xf>
    <xf numFmtId="181" fontId="65" fillId="24" borderId="120" xfId="43" applyNumberFormat="1" applyFont="1" applyFill="1" applyBorder="1" applyAlignment="1">
      <alignment horizontal="center" vertical="center" wrapText="1"/>
    </xf>
    <xf numFmtId="0" fontId="52" fillId="24" borderId="122" xfId="0" applyFont="1" applyFill="1" applyBorder="1" applyAlignment="1">
      <alignment horizontal="center" vertical="center" wrapText="1"/>
    </xf>
    <xf numFmtId="0" fontId="42" fillId="24" borderId="123" xfId="43" applyFont="1" applyFill="1" applyBorder="1" applyAlignment="1">
      <alignment horizontal="center" vertical="center"/>
    </xf>
    <xf numFmtId="178" fontId="30" fillId="0" borderId="97" xfId="43" applyNumberFormat="1" applyFont="1" applyFill="1" applyBorder="1" applyAlignment="1">
      <alignment vertical="center"/>
    </xf>
    <xf numFmtId="0" fontId="24" fillId="24" borderId="124" xfId="43" applyFont="1" applyFill="1" applyBorder="1" applyAlignment="1">
      <alignment horizontal="centerContinuous" vertical="center" wrapText="1"/>
    </xf>
    <xf numFmtId="0" fontId="37" fillId="24" borderId="102" xfId="43" applyFont="1" applyFill="1" applyBorder="1" applyAlignment="1">
      <alignment horizontal="centerContinuous" vertical="center"/>
    </xf>
    <xf numFmtId="0" fontId="37" fillId="24" borderId="103" xfId="43" applyFont="1" applyFill="1" applyBorder="1" applyAlignment="1">
      <alignment horizontal="centerContinuous" vertical="center"/>
    </xf>
    <xf numFmtId="0" fontId="38" fillId="24" borderId="103" xfId="43" applyFont="1" applyFill="1" applyBorder="1" applyAlignment="1">
      <alignment horizontal="centerContinuous" vertical="center"/>
    </xf>
    <xf numFmtId="0" fontId="39" fillId="24" borderId="103" xfId="0" applyFont="1" applyFill="1" applyBorder="1" applyAlignment="1">
      <alignment horizontal="centerContinuous" vertical="center"/>
    </xf>
    <xf numFmtId="0" fontId="39" fillId="24" borderId="104" xfId="0" applyFont="1" applyFill="1" applyBorder="1" applyAlignment="1">
      <alignment horizontal="centerContinuous" vertical="center"/>
    </xf>
    <xf numFmtId="0" fontId="4" fillId="0" borderId="119" xfId="43" applyFont="1" applyFill="1" applyBorder="1">
      <alignment vertical="center"/>
    </xf>
    <xf numFmtId="0" fontId="4" fillId="0" borderId="42" xfId="43" applyFont="1" applyFill="1" applyBorder="1">
      <alignment vertical="center"/>
    </xf>
    <xf numFmtId="0" fontId="4" fillId="0" borderId="126" xfId="43" applyFont="1" applyFill="1" applyBorder="1">
      <alignment vertical="center"/>
    </xf>
    <xf numFmtId="0" fontId="4" fillId="0" borderId="127" xfId="43" applyFont="1" applyFill="1" applyBorder="1">
      <alignment vertical="center"/>
    </xf>
    <xf numFmtId="0" fontId="65" fillId="24" borderId="128" xfId="43" applyFont="1" applyFill="1" applyBorder="1" applyAlignment="1">
      <alignment horizontal="centerContinuous" vertical="center"/>
    </xf>
    <xf numFmtId="0" fontId="65" fillId="24" borderId="129" xfId="43" applyFont="1" applyFill="1" applyBorder="1" applyAlignment="1">
      <alignment horizontal="centerContinuous" vertical="center"/>
    </xf>
    <xf numFmtId="177" fontId="65" fillId="24" borderId="128" xfId="43" applyNumberFormat="1" applyFont="1" applyFill="1" applyBorder="1" applyAlignment="1">
      <alignment horizontal="centerContinuous" vertical="center"/>
    </xf>
    <xf numFmtId="0" fontId="65" fillId="24" borderId="54" xfId="43" applyFont="1" applyFill="1" applyBorder="1" applyAlignment="1">
      <alignment horizontal="centerContinuous" vertical="center"/>
    </xf>
    <xf numFmtId="0" fontId="52" fillId="24" borderId="130" xfId="0" applyFont="1" applyFill="1" applyBorder="1" applyAlignment="1">
      <alignment horizontal="center" vertical="center"/>
    </xf>
    <xf numFmtId="0" fontId="53" fillId="24" borderId="122" xfId="43" applyFont="1" applyFill="1" applyBorder="1" applyAlignment="1">
      <alignment horizontal="center" vertical="center" wrapText="1"/>
    </xf>
    <xf numFmtId="177" fontId="53" fillId="24" borderId="120" xfId="43" applyNumberFormat="1" applyFont="1" applyFill="1" applyBorder="1" applyAlignment="1">
      <alignment horizontal="center" vertical="center" wrapText="1"/>
    </xf>
    <xf numFmtId="177" fontId="53" fillId="24" borderId="122" xfId="43" applyNumberFormat="1" applyFont="1" applyFill="1" applyBorder="1" applyAlignment="1">
      <alignment horizontal="center" vertical="center" wrapText="1"/>
    </xf>
    <xf numFmtId="177" fontId="53" fillId="24" borderId="122" xfId="43" applyNumberFormat="1" applyFont="1" applyFill="1" applyBorder="1" applyAlignment="1">
      <alignment horizontal="center" vertical="center"/>
    </xf>
    <xf numFmtId="177" fontId="53" fillId="24" borderId="121" xfId="43" applyNumberFormat="1" applyFont="1" applyFill="1" applyBorder="1" applyAlignment="1">
      <alignment horizontal="center" vertical="center"/>
    </xf>
    <xf numFmtId="0" fontId="53" fillId="24" borderId="27" xfId="43" applyFont="1" applyFill="1" applyBorder="1" applyAlignment="1">
      <alignment horizontal="center" vertical="center" wrapText="1"/>
    </xf>
    <xf numFmtId="0" fontId="53" fillId="24" borderId="131" xfId="43" applyFont="1" applyFill="1" applyBorder="1" applyAlignment="1">
      <alignment horizontal="center" vertical="center" wrapText="1"/>
    </xf>
    <xf numFmtId="0" fontId="53" fillId="24" borderId="132" xfId="43" applyFont="1" applyFill="1" applyBorder="1" applyAlignment="1">
      <alignment horizontal="centerContinuous" vertical="center" wrapText="1"/>
    </xf>
    <xf numFmtId="0" fontId="22" fillId="24" borderId="81" xfId="43" applyFont="1" applyFill="1" applyBorder="1" applyAlignment="1">
      <alignment horizontal="centerContinuous" vertical="center"/>
    </xf>
    <xf numFmtId="0" fontId="0" fillId="24" borderId="81" xfId="0" applyFill="1" applyBorder="1" applyAlignment="1">
      <alignment horizontal="centerContinuous" vertical="center"/>
    </xf>
    <xf numFmtId="0" fontId="0" fillId="24" borderId="133" xfId="0" applyFill="1" applyBorder="1" applyAlignment="1">
      <alignment horizontal="centerContinuous" vertical="center"/>
    </xf>
    <xf numFmtId="177" fontId="53" fillId="24" borderId="128" xfId="43" applyNumberFormat="1" applyFont="1" applyFill="1" applyBorder="1" applyAlignment="1">
      <alignment horizontal="center" vertical="center" wrapText="1"/>
    </xf>
    <xf numFmtId="177" fontId="53" fillId="24" borderId="134" xfId="43" applyNumberFormat="1" applyFont="1" applyFill="1" applyBorder="1" applyAlignment="1">
      <alignment horizontal="center" vertical="center" wrapText="1"/>
    </xf>
    <xf numFmtId="177" fontId="53" fillId="24" borderId="134" xfId="43" applyNumberFormat="1" applyFont="1" applyFill="1" applyBorder="1" applyAlignment="1">
      <alignment horizontal="center" vertical="center"/>
    </xf>
    <xf numFmtId="0" fontId="53" fillId="24" borderId="121" xfId="43" applyFont="1" applyFill="1" applyBorder="1" applyAlignment="1">
      <alignment horizontal="center" vertical="center" wrapText="1"/>
    </xf>
    <xf numFmtId="0" fontId="22" fillId="24" borderId="41" xfId="43" applyFont="1" applyFill="1" applyBorder="1" applyAlignment="1">
      <alignment horizontal="centerContinuous" vertical="center"/>
    </xf>
    <xf numFmtId="0" fontId="22" fillId="24" borderId="36" xfId="43" applyFont="1" applyFill="1" applyBorder="1" applyAlignment="1">
      <alignment horizontal="centerContinuous" vertical="center"/>
    </xf>
    <xf numFmtId="0" fontId="0" fillId="24" borderId="36" xfId="0" applyFill="1" applyBorder="1" applyAlignment="1">
      <alignment horizontal="centerContinuous" vertical="center"/>
    </xf>
    <xf numFmtId="0" fontId="0" fillId="24" borderId="31" xfId="0" applyFill="1" applyBorder="1" applyAlignment="1">
      <alignment horizontal="centerContinuous" vertical="center"/>
    </xf>
    <xf numFmtId="0" fontId="36" fillId="0" borderId="135" xfId="0" applyFont="1" applyBorder="1" applyAlignment="1">
      <alignment horizontal="right" vertical="center"/>
    </xf>
    <xf numFmtId="179" fontId="30" fillId="26" borderId="98" xfId="43" applyNumberFormat="1" applyFont="1" applyFill="1" applyBorder="1" applyAlignment="1" applyProtection="1">
      <alignment vertical="center"/>
      <protection locked="0"/>
    </xf>
    <xf numFmtId="0" fontId="4" fillId="26" borderId="14" xfId="43" applyFont="1" applyFill="1" applyBorder="1" applyProtection="1">
      <alignment vertical="center"/>
      <protection locked="0"/>
    </xf>
    <xf numFmtId="0" fontId="4" fillId="26" borderId="72" xfId="43" applyFont="1" applyFill="1" applyBorder="1" applyProtection="1">
      <alignment vertical="center"/>
      <protection locked="0"/>
    </xf>
    <xf numFmtId="0" fontId="62" fillId="26" borderId="78" xfId="0" applyFont="1" applyFill="1" applyBorder="1" applyAlignment="1" applyProtection="1">
      <alignment horizontal="left" vertical="center" wrapText="1"/>
      <protection locked="0"/>
    </xf>
    <xf numFmtId="0" fontId="45" fillId="26" borderId="78" xfId="0" applyFont="1" applyFill="1" applyBorder="1" applyProtection="1">
      <alignment vertical="center"/>
      <protection locked="0"/>
    </xf>
    <xf numFmtId="0" fontId="36" fillId="26" borderId="138" xfId="0" applyFont="1" applyFill="1" applyBorder="1" applyAlignment="1" applyProtection="1">
      <alignment horizontal="left" vertical="center"/>
      <protection locked="0"/>
    </xf>
    <xf numFmtId="0" fontId="62" fillId="26" borderId="79" xfId="0" applyFont="1" applyFill="1" applyBorder="1" applyAlignment="1" applyProtection="1">
      <alignment horizontal="left" vertical="center" wrapText="1"/>
      <protection locked="0"/>
    </xf>
    <xf numFmtId="0" fontId="45" fillId="26" borderId="79" xfId="0" applyFont="1" applyFill="1" applyBorder="1" applyProtection="1">
      <alignment vertical="center"/>
      <protection locked="0"/>
    </xf>
    <xf numFmtId="0" fontId="32" fillId="26" borderId="48" xfId="0" applyFont="1" applyFill="1" applyBorder="1" applyAlignment="1" applyProtection="1">
      <alignment horizontal="center" vertical="center"/>
      <protection locked="0"/>
    </xf>
    <xf numFmtId="0" fontId="36" fillId="26" borderId="101" xfId="0" applyFont="1" applyFill="1" applyBorder="1" applyAlignment="1" applyProtection="1">
      <alignment horizontal="left" vertical="center"/>
      <protection locked="0"/>
    </xf>
    <xf numFmtId="0" fontId="62" fillId="26" borderId="80" xfId="0" applyFont="1" applyFill="1" applyBorder="1" applyAlignment="1" applyProtection="1">
      <alignment horizontal="left" vertical="center" wrapText="1"/>
      <protection locked="0"/>
    </xf>
    <xf numFmtId="0" fontId="45" fillId="26" borderId="80" xfId="0" applyFont="1" applyFill="1" applyBorder="1" applyProtection="1">
      <alignment vertical="center"/>
      <protection locked="0"/>
    </xf>
    <xf numFmtId="0" fontId="32" fillId="26" borderId="50" xfId="0" applyFont="1" applyFill="1" applyBorder="1" applyAlignment="1" applyProtection="1">
      <alignment horizontal="center" vertical="center"/>
      <protection locked="0"/>
    </xf>
    <xf numFmtId="186" fontId="45" fillId="26" borderId="97" xfId="0" applyNumberFormat="1" applyFont="1" applyFill="1" applyBorder="1" applyProtection="1">
      <alignment vertical="center"/>
      <protection locked="0"/>
    </xf>
    <xf numFmtId="186" fontId="45" fillId="26" borderId="98" xfId="0" applyNumberFormat="1" applyFont="1" applyFill="1" applyBorder="1" applyProtection="1">
      <alignment vertical="center"/>
      <protection locked="0"/>
    </xf>
    <xf numFmtId="186" fontId="45" fillId="26" borderId="96" xfId="0" applyNumberFormat="1" applyFont="1" applyFill="1" applyBorder="1" applyProtection="1">
      <alignment vertical="center"/>
      <protection locked="0"/>
    </xf>
    <xf numFmtId="185" fontId="60" fillId="0" borderId="139" xfId="0" applyNumberFormat="1" applyFont="1" applyBorder="1" applyAlignment="1">
      <alignment vertical="center"/>
    </xf>
    <xf numFmtId="0" fontId="52" fillId="24" borderId="140" xfId="0" applyFont="1" applyFill="1" applyBorder="1" applyAlignment="1">
      <alignment horizontal="centerContinuous" vertical="center"/>
    </xf>
    <xf numFmtId="0" fontId="52" fillId="24" borderId="141" xfId="0" applyFont="1" applyFill="1" applyBorder="1" applyAlignment="1">
      <alignment horizontal="centerContinuous" vertical="center"/>
    </xf>
    <xf numFmtId="0" fontId="68" fillId="25" borderId="33" xfId="0" applyFont="1" applyFill="1" applyBorder="1" applyAlignment="1">
      <alignment horizontal="centerContinuous" vertical="center"/>
    </xf>
    <xf numFmtId="0" fontId="68" fillId="25" borderId="35" xfId="0" applyFont="1" applyFill="1" applyBorder="1" applyAlignment="1">
      <alignment horizontal="centerContinuous" vertical="center"/>
    </xf>
    <xf numFmtId="0" fontId="68" fillId="25" borderId="37" xfId="0" applyFont="1" applyFill="1" applyBorder="1" applyAlignment="1">
      <alignment horizontal="centerContinuous" vertical="center"/>
    </xf>
    <xf numFmtId="0" fontId="32" fillId="0" borderId="30" xfId="0" applyFont="1" applyBorder="1">
      <alignment vertical="center"/>
    </xf>
    <xf numFmtId="0" fontId="32" fillId="0" borderId="31" xfId="0" applyFont="1" applyBorder="1">
      <alignment vertical="center"/>
    </xf>
    <xf numFmtId="0" fontId="32" fillId="0" borderId="32" xfId="0" applyFont="1" applyBorder="1">
      <alignment vertical="center"/>
    </xf>
    <xf numFmtId="184" fontId="32" fillId="0" borderId="34" xfId="0" applyNumberFormat="1" applyFont="1" applyBorder="1" applyAlignment="1">
      <alignment vertical="center"/>
    </xf>
    <xf numFmtId="184" fontId="32" fillId="0" borderId="36" xfId="0" applyNumberFormat="1" applyFont="1" applyBorder="1" applyAlignment="1">
      <alignment vertical="center"/>
    </xf>
    <xf numFmtId="184" fontId="32" fillId="0" borderId="38" xfId="0" applyNumberFormat="1" applyFont="1" applyBorder="1" applyAlignment="1">
      <alignment vertical="center"/>
    </xf>
    <xf numFmtId="0" fontId="0" fillId="26" borderId="121" xfId="0" applyFill="1" applyBorder="1" applyAlignment="1" applyProtection="1">
      <alignment vertical="center"/>
      <protection locked="0"/>
    </xf>
    <xf numFmtId="0" fontId="65" fillId="24" borderId="81" xfId="43" applyFont="1" applyFill="1" applyBorder="1" applyAlignment="1">
      <alignment horizontal="centerContinuous" vertical="center"/>
    </xf>
    <xf numFmtId="0" fontId="32" fillId="0" borderId="48" xfId="0" applyFont="1" applyFill="1" applyBorder="1" applyAlignment="1" applyProtection="1">
      <alignment horizontal="center" vertical="center"/>
    </xf>
    <xf numFmtId="0" fontId="70" fillId="26" borderId="16" xfId="0" applyFont="1" applyFill="1" applyBorder="1" applyAlignment="1" applyProtection="1">
      <alignment horizontal="center" vertical="center"/>
      <protection locked="0"/>
    </xf>
    <xf numFmtId="0" fontId="65" fillId="24" borderId="36" xfId="43" applyFont="1" applyFill="1" applyBorder="1" applyAlignment="1">
      <alignment horizontal="centerContinuous" vertical="center"/>
    </xf>
    <xf numFmtId="0" fontId="32" fillId="0" borderId="67" xfId="0" applyFont="1" applyBorder="1" applyAlignment="1">
      <alignment horizontal="centerContinuous" vertical="center"/>
    </xf>
    <xf numFmtId="0" fontId="32" fillId="0" borderId="66" xfId="0" applyFont="1" applyBorder="1" applyAlignment="1">
      <alignment horizontal="centerContinuous" vertical="center"/>
    </xf>
    <xf numFmtId="0" fontId="32" fillId="0" borderId="14" xfId="0" applyFont="1" applyBorder="1" applyAlignment="1">
      <alignment horizontal="centerContinuous" vertical="center"/>
    </xf>
    <xf numFmtId="0" fontId="32" fillId="0" borderId="11" xfId="0" applyFont="1" applyBorder="1" applyAlignment="1">
      <alignment horizontal="centerContinuous" vertical="center"/>
    </xf>
    <xf numFmtId="0" fontId="32" fillId="0" borderId="72" xfId="0" applyFont="1" applyBorder="1" applyAlignment="1">
      <alignment horizontal="centerContinuous" vertical="center"/>
    </xf>
    <xf numFmtId="0" fontId="32" fillId="0" borderId="71" xfId="0" applyFont="1" applyBorder="1" applyAlignment="1">
      <alignment horizontal="centerContinuous" vertical="center"/>
    </xf>
    <xf numFmtId="0" fontId="56" fillId="0" borderId="0" xfId="0" applyFont="1" applyFill="1" applyBorder="1">
      <alignment vertical="center"/>
    </xf>
    <xf numFmtId="0" fontId="57" fillId="0" borderId="0" xfId="0" applyFont="1" applyFill="1" applyBorder="1">
      <alignment vertical="center"/>
    </xf>
    <xf numFmtId="0" fontId="29" fillId="0" borderId="0" xfId="0" applyFont="1" applyFill="1" applyBorder="1">
      <alignment vertical="center"/>
    </xf>
    <xf numFmtId="3" fontId="29" fillId="0" borderId="0" xfId="0" applyNumberFormat="1" applyFont="1" applyFill="1" applyBorder="1">
      <alignment vertical="center"/>
    </xf>
    <xf numFmtId="0" fontId="57" fillId="0" borderId="0" xfId="0" applyFont="1" applyFill="1" applyBorder="1" applyAlignment="1">
      <alignment horizontal="centerContinuous" vertical="center"/>
    </xf>
    <xf numFmtId="0" fontId="66" fillId="26" borderId="44" xfId="0" applyFont="1" applyFill="1" applyBorder="1" applyAlignment="1" applyProtection="1">
      <alignment horizontal="center" vertical="center"/>
      <protection locked="0"/>
    </xf>
    <xf numFmtId="0" fontId="66" fillId="26" borderId="48" xfId="0" applyFont="1" applyFill="1" applyBorder="1" applyAlignment="1" applyProtection="1">
      <alignment horizontal="center" vertical="center"/>
      <protection locked="0"/>
    </xf>
    <xf numFmtId="0" fontId="60" fillId="0" borderId="158" xfId="0" applyFont="1" applyBorder="1" applyAlignment="1">
      <alignment vertical="center"/>
    </xf>
    <xf numFmtId="0" fontId="60" fillId="0" borderId="92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5" fillId="26" borderId="137" xfId="0" applyFont="1" applyFill="1" applyBorder="1" applyAlignment="1" applyProtection="1">
      <alignment horizontal="left" vertical="center"/>
      <protection locked="0"/>
    </xf>
    <xf numFmtId="0" fontId="5" fillId="26" borderId="138" xfId="0" applyFont="1" applyFill="1" applyBorder="1" applyAlignment="1" applyProtection="1">
      <alignment horizontal="left" vertical="center"/>
      <protection locked="0"/>
    </xf>
    <xf numFmtId="0" fontId="52" fillId="24" borderId="94" xfId="0" applyFont="1" applyFill="1" applyBorder="1" applyAlignment="1">
      <alignment horizontal="centerContinuous" vertical="center" wrapText="1"/>
    </xf>
    <xf numFmtId="0" fontId="71" fillId="0" borderId="0" xfId="0" applyFont="1">
      <alignment vertical="center"/>
    </xf>
    <xf numFmtId="0" fontId="73" fillId="24" borderId="122" xfId="43" applyFont="1" applyFill="1" applyBorder="1" applyAlignment="1">
      <alignment horizontal="center" vertical="center" wrapText="1"/>
    </xf>
    <xf numFmtId="0" fontId="74" fillId="24" borderId="122" xfId="43" applyFont="1" applyFill="1" applyBorder="1" applyAlignment="1">
      <alignment horizontal="center" vertical="center" wrapText="1"/>
    </xf>
    <xf numFmtId="188" fontId="32" fillId="26" borderId="79" xfId="0" applyNumberFormat="1" applyFont="1" applyFill="1" applyBorder="1" applyAlignment="1" applyProtection="1">
      <alignment horizontal="right" vertical="center"/>
      <protection locked="0"/>
    </xf>
    <xf numFmtId="188" fontId="32" fillId="26" borderId="136" xfId="0" applyNumberFormat="1" applyFont="1" applyFill="1" applyBorder="1" applyAlignment="1" applyProtection="1">
      <alignment horizontal="right" vertical="center"/>
      <protection locked="0"/>
    </xf>
    <xf numFmtId="0" fontId="22" fillId="0" borderId="48" xfId="43" applyFont="1" applyFill="1" applyBorder="1" applyAlignment="1">
      <alignment vertical="center" shrinkToFit="1"/>
    </xf>
    <xf numFmtId="0" fontId="76" fillId="0" borderId="0" xfId="0" applyFont="1">
      <alignment vertical="center"/>
    </xf>
    <xf numFmtId="0" fontId="71" fillId="0" borderId="173" xfId="0" applyFont="1" applyBorder="1" applyAlignment="1">
      <alignment horizontal="left" vertical="top" wrapText="1"/>
    </xf>
    <xf numFmtId="0" fontId="71" fillId="0" borderId="12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 wrapText="1"/>
    </xf>
    <xf numFmtId="0" fontId="29" fillId="0" borderId="48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179" fontId="30" fillId="27" borderId="98" xfId="43" applyNumberFormat="1" applyFont="1" applyFill="1" applyBorder="1">
      <alignment vertical="center"/>
    </xf>
    <xf numFmtId="179" fontId="30" fillId="27" borderId="117" xfId="43" applyNumberFormat="1" applyFont="1" applyFill="1" applyBorder="1">
      <alignment vertical="center"/>
    </xf>
    <xf numFmtId="187" fontId="28" fillId="27" borderId="79" xfId="43" applyNumberFormat="1" applyFont="1" applyFill="1" applyBorder="1">
      <alignment vertical="center"/>
    </xf>
    <xf numFmtId="181" fontId="28" fillId="27" borderId="79" xfId="43" applyNumberFormat="1" applyFont="1" applyFill="1" applyBorder="1">
      <alignment vertical="center"/>
    </xf>
    <xf numFmtId="181" fontId="28" fillId="0" borderId="14" xfId="43" applyNumberFormat="1" applyFont="1" applyFill="1" applyBorder="1">
      <alignment vertical="center"/>
    </xf>
    <xf numFmtId="184" fontId="28" fillId="27" borderId="86" xfId="43" applyNumberFormat="1" applyFont="1" applyFill="1" applyBorder="1">
      <alignment vertical="center"/>
    </xf>
    <xf numFmtId="0" fontId="53" fillId="25" borderId="33" xfId="0" applyFont="1" applyFill="1" applyBorder="1" applyAlignment="1">
      <alignment horizontal="centerContinuous" vertical="center"/>
    </xf>
    <xf numFmtId="0" fontId="53" fillId="25" borderId="35" xfId="0" applyFont="1" applyFill="1" applyBorder="1" applyAlignment="1">
      <alignment horizontal="centerContinuous" vertical="center"/>
    </xf>
    <xf numFmtId="0" fontId="53" fillId="25" borderId="37" xfId="0" applyFont="1" applyFill="1" applyBorder="1" applyAlignment="1">
      <alignment horizontal="centerContinuous" vertical="center"/>
    </xf>
    <xf numFmtId="0" fontId="22" fillId="0" borderId="176" xfId="43" applyFont="1" applyBorder="1" applyAlignment="1">
      <alignment horizontal="centerContinuous" vertical="center"/>
    </xf>
    <xf numFmtId="0" fontId="2" fillId="0" borderId="0" xfId="43" applyBorder="1">
      <alignment vertical="center"/>
    </xf>
    <xf numFmtId="3" fontId="28" fillId="0" borderId="177" xfId="43" applyNumberFormat="1" applyFont="1" applyFill="1" applyBorder="1">
      <alignment vertical="center"/>
    </xf>
    <xf numFmtId="187" fontId="28" fillId="0" borderId="48" xfId="43" applyNumberFormat="1" applyFont="1" applyFill="1" applyBorder="1">
      <alignment vertical="center"/>
    </xf>
    <xf numFmtId="0" fontId="22" fillId="0" borderId="179" xfId="43" applyFont="1" applyBorder="1" applyAlignment="1">
      <alignment horizontal="centerContinuous" vertical="center"/>
    </xf>
    <xf numFmtId="184" fontId="28" fillId="27" borderId="49" xfId="43" applyNumberFormat="1" applyFont="1" applyFill="1" applyBorder="1">
      <alignment vertical="center"/>
    </xf>
    <xf numFmtId="0" fontId="30" fillId="27" borderId="79" xfId="43" applyFont="1" applyFill="1" applyBorder="1" applyAlignment="1" applyProtection="1">
      <alignment horizontal="right" vertical="center"/>
    </xf>
    <xf numFmtId="0" fontId="30" fillId="27" borderId="136" xfId="43" applyFont="1" applyFill="1" applyBorder="1" applyAlignment="1" applyProtection="1">
      <alignment horizontal="right" vertical="center"/>
    </xf>
    <xf numFmtId="181" fontId="72" fillId="27" borderId="98" xfId="43" applyNumberFormat="1" applyFont="1" applyFill="1" applyBorder="1" applyProtection="1">
      <alignment vertical="center"/>
    </xf>
    <xf numFmtId="181" fontId="72" fillId="27" borderId="117" xfId="43" applyNumberFormat="1" applyFont="1" applyFill="1" applyBorder="1" applyProtection="1">
      <alignment vertical="center"/>
    </xf>
    <xf numFmtId="0" fontId="22" fillId="0" borderId="15" xfId="43" applyFont="1" applyFill="1" applyBorder="1" applyAlignment="1">
      <alignment vertical="center"/>
    </xf>
    <xf numFmtId="0" fontId="22" fillId="0" borderId="11" xfId="43" applyFont="1" applyFill="1" applyBorder="1" applyAlignment="1">
      <alignment vertical="center"/>
    </xf>
    <xf numFmtId="0" fontId="25" fillId="24" borderId="92" xfId="0" applyFont="1" applyFill="1" applyBorder="1" applyAlignment="1">
      <alignment horizontal="center" vertical="center"/>
    </xf>
    <xf numFmtId="0" fontId="0" fillId="24" borderId="125" xfId="0" applyFill="1" applyBorder="1" applyAlignment="1">
      <alignment horizontal="center" vertical="center"/>
    </xf>
    <xf numFmtId="184" fontId="28" fillId="0" borderId="0" xfId="43" applyNumberFormat="1" applyFont="1" applyFill="1" applyBorder="1">
      <alignment vertical="center"/>
    </xf>
    <xf numFmtId="0" fontId="1" fillId="24" borderId="22" xfId="43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24" fillId="0" borderId="0" xfId="43" applyFont="1" applyFill="1" applyBorder="1" applyAlignment="1">
      <alignment vertical="center" wrapText="1"/>
    </xf>
    <xf numFmtId="0" fontId="22" fillId="0" borderId="0" xfId="43" applyFont="1" applyFill="1" applyBorder="1" applyAlignment="1">
      <alignment horizontal="left" vertical="center"/>
    </xf>
    <xf numFmtId="0" fontId="22" fillId="0" borderId="0" xfId="43" applyFont="1" applyFill="1" applyBorder="1" applyAlignment="1">
      <alignment horizontal="left" vertical="center" shrinkToFit="1"/>
    </xf>
    <xf numFmtId="181" fontId="28" fillId="0" borderId="0" xfId="43" applyNumberFormat="1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135" xfId="43" applyFont="1" applyBorder="1" applyAlignment="1">
      <alignment horizontal="centerContinuous" vertical="center"/>
    </xf>
    <xf numFmtId="0" fontId="4" fillId="0" borderId="181" xfId="43" applyFont="1" applyBorder="1" applyAlignment="1">
      <alignment horizontal="centerContinuous" vertical="center"/>
    </xf>
    <xf numFmtId="0" fontId="22" fillId="0" borderId="74" xfId="43" applyFont="1" applyBorder="1" applyAlignment="1">
      <alignment horizontal="centerContinuous" vertical="center"/>
    </xf>
    <xf numFmtId="184" fontId="28" fillId="0" borderId="56" xfId="43" applyNumberFormat="1" applyFont="1" applyFill="1" applyBorder="1">
      <alignment vertical="center"/>
    </xf>
    <xf numFmtId="0" fontId="29" fillId="0" borderId="85" xfId="0" applyFont="1" applyBorder="1" applyProtection="1">
      <alignment vertical="center"/>
    </xf>
    <xf numFmtId="3" fontId="29" fillId="0" borderId="46" xfId="0" applyNumberFormat="1" applyFont="1" applyBorder="1" applyProtection="1">
      <alignment vertical="center"/>
    </xf>
    <xf numFmtId="0" fontId="29" fillId="0" borderId="86" xfId="0" applyFont="1" applyBorder="1" applyProtection="1">
      <alignment vertical="center"/>
    </xf>
    <xf numFmtId="3" fontId="29" fillId="0" borderId="49" xfId="0" applyNumberFormat="1" applyFont="1" applyBorder="1" applyProtection="1">
      <alignment vertical="center"/>
    </xf>
    <xf numFmtId="0" fontId="29" fillId="0" borderId="87" xfId="0" applyFont="1" applyBorder="1" applyProtection="1">
      <alignment vertical="center"/>
    </xf>
    <xf numFmtId="3" fontId="29" fillId="0" borderId="88" xfId="0" applyNumberFormat="1" applyFont="1" applyBorder="1" applyProtection="1">
      <alignment vertical="center"/>
    </xf>
    <xf numFmtId="0" fontId="4" fillId="26" borderId="67" xfId="43" applyFont="1" applyFill="1" applyBorder="1" applyProtection="1">
      <alignment vertical="center"/>
      <protection locked="0"/>
    </xf>
    <xf numFmtId="0" fontId="1" fillId="24" borderId="91" xfId="0" applyFont="1" applyFill="1" applyBorder="1" applyAlignment="1">
      <alignment vertical="center"/>
    </xf>
    <xf numFmtId="0" fontId="29" fillId="0" borderId="17" xfId="0" applyFont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horizontal="center" vertical="center"/>
    </xf>
    <xf numFmtId="0" fontId="29" fillId="0" borderId="18" xfId="0" applyFont="1" applyBorder="1" applyAlignment="1" applyProtection="1">
      <alignment horizontal="center" vertical="center"/>
    </xf>
    <xf numFmtId="0" fontId="71" fillId="0" borderId="173" xfId="0" applyFont="1" applyBorder="1" applyAlignment="1">
      <alignment horizontal="left" vertical="top"/>
    </xf>
    <xf numFmtId="189" fontId="28" fillId="26" borderId="45" xfId="43" applyNumberFormat="1" applyFont="1" applyFill="1" applyBorder="1" applyAlignment="1" applyProtection="1">
      <alignment vertical="center"/>
      <protection locked="0"/>
    </xf>
    <xf numFmtId="189" fontId="28" fillId="26" borderId="15" xfId="43" applyNumberFormat="1" applyFont="1" applyFill="1" applyBorder="1" applyAlignment="1" applyProtection="1">
      <alignment vertical="center"/>
      <protection locked="0"/>
    </xf>
    <xf numFmtId="189" fontId="28" fillId="26" borderId="15" xfId="43" applyNumberFormat="1" applyFont="1" applyFill="1" applyBorder="1" applyProtection="1">
      <alignment vertical="center"/>
      <protection locked="0"/>
    </xf>
    <xf numFmtId="189" fontId="28" fillId="26" borderId="51" xfId="43" applyNumberFormat="1" applyFont="1" applyFill="1" applyBorder="1" applyAlignment="1" applyProtection="1">
      <alignment vertical="center"/>
      <protection locked="0"/>
    </xf>
    <xf numFmtId="189" fontId="28" fillId="26" borderId="44" xfId="43" applyNumberFormat="1" applyFont="1" applyFill="1" applyBorder="1" applyAlignment="1" applyProtection="1">
      <alignment vertical="center"/>
      <protection locked="0"/>
    </xf>
    <xf numFmtId="189" fontId="28" fillId="26" borderId="48" xfId="43" applyNumberFormat="1" applyFont="1" applyFill="1" applyBorder="1" applyAlignment="1" applyProtection="1">
      <alignment vertical="center"/>
      <protection locked="0"/>
    </xf>
    <xf numFmtId="189" fontId="28" fillId="26" borderId="48" xfId="43" applyNumberFormat="1" applyFont="1" applyFill="1" applyBorder="1" applyProtection="1">
      <alignment vertical="center"/>
      <protection locked="0"/>
    </xf>
    <xf numFmtId="189" fontId="28" fillId="26" borderId="50" xfId="43" applyNumberFormat="1" applyFont="1" applyFill="1" applyBorder="1" applyAlignment="1" applyProtection="1">
      <alignment vertical="center"/>
      <protection locked="0"/>
    </xf>
    <xf numFmtId="0" fontId="81" fillId="0" borderId="0" xfId="0" applyFont="1">
      <alignment vertical="center"/>
    </xf>
    <xf numFmtId="0" fontId="0" fillId="0" borderId="148" xfId="0" applyBorder="1">
      <alignment vertical="center"/>
    </xf>
    <xf numFmtId="189" fontId="28" fillId="26" borderId="97" xfId="43" applyNumberFormat="1" applyFont="1" applyFill="1" applyBorder="1" applyAlignment="1" applyProtection="1">
      <alignment vertical="center" shrinkToFit="1"/>
      <protection locked="0"/>
    </xf>
    <xf numFmtId="189" fontId="28" fillId="26" borderId="98" xfId="43" applyNumberFormat="1" applyFont="1" applyFill="1" applyBorder="1" applyAlignment="1" applyProtection="1">
      <alignment vertical="center" shrinkToFit="1"/>
      <protection locked="0"/>
    </xf>
    <xf numFmtId="3" fontId="28" fillId="0" borderId="44" xfId="43" applyNumberFormat="1" applyFont="1" applyFill="1" applyBorder="1" applyAlignment="1" applyProtection="1">
      <alignment vertical="center" shrinkToFit="1"/>
    </xf>
    <xf numFmtId="3" fontId="28" fillId="0" borderId="48" xfId="43" applyNumberFormat="1" applyFont="1" applyFill="1" applyBorder="1" applyAlignment="1" applyProtection="1">
      <alignment vertical="center" shrinkToFit="1"/>
    </xf>
    <xf numFmtId="3" fontId="28" fillId="0" borderId="50" xfId="43" applyNumberFormat="1" applyFont="1" applyFill="1" applyBorder="1" applyAlignment="1" applyProtection="1">
      <alignment vertical="center" shrinkToFit="1"/>
    </xf>
    <xf numFmtId="3" fontId="28" fillId="0" borderId="50" xfId="43" applyNumberFormat="1" applyFont="1" applyFill="1" applyBorder="1" applyAlignment="1" applyProtection="1">
      <alignment horizontal="right" vertical="center" shrinkToFit="1"/>
    </xf>
    <xf numFmtId="3" fontId="28" fillId="0" borderId="45" xfId="43" applyNumberFormat="1" applyFont="1" applyFill="1" applyBorder="1" applyAlignment="1" applyProtection="1">
      <alignment vertical="center" shrinkToFit="1"/>
    </xf>
    <xf numFmtId="3" fontId="28" fillId="0" borderId="15" xfId="43" applyNumberFormat="1" applyFont="1" applyFill="1" applyBorder="1" applyAlignment="1" applyProtection="1">
      <alignment vertical="center" shrinkToFit="1"/>
    </xf>
    <xf numFmtId="3" fontId="28" fillId="27" borderId="15" xfId="43" applyNumberFormat="1" applyFont="1" applyFill="1" applyBorder="1" applyAlignment="1" applyProtection="1">
      <alignment vertical="center" shrinkToFit="1"/>
    </xf>
    <xf numFmtId="3" fontId="28" fillId="0" borderId="51" xfId="43" applyNumberFormat="1" applyFont="1" applyFill="1" applyBorder="1" applyAlignment="1" applyProtection="1">
      <alignment vertical="center" shrinkToFit="1"/>
    </xf>
    <xf numFmtId="3" fontId="28" fillId="0" borderId="46" xfId="43" applyNumberFormat="1" applyFont="1" applyFill="1" applyBorder="1" applyAlignment="1" applyProtection="1">
      <alignment vertical="center" shrinkToFit="1"/>
    </xf>
    <xf numFmtId="3" fontId="28" fillId="0" borderId="49" xfId="43" applyNumberFormat="1" applyFont="1" applyFill="1" applyBorder="1" applyAlignment="1" applyProtection="1">
      <alignment vertical="center" shrinkToFit="1"/>
    </xf>
    <xf numFmtId="3" fontId="28" fillId="27" borderId="49" xfId="43" applyNumberFormat="1" applyFont="1" applyFill="1" applyBorder="1" applyAlignment="1" applyProtection="1">
      <alignment vertical="center" shrinkToFit="1"/>
    </xf>
    <xf numFmtId="3" fontId="28" fillId="0" borderId="177" xfId="43" applyNumberFormat="1" applyFont="1" applyFill="1" applyBorder="1" applyAlignment="1" applyProtection="1">
      <alignment vertical="center" shrinkToFit="1"/>
    </xf>
    <xf numFmtId="3" fontId="28" fillId="0" borderId="175" xfId="43" applyNumberFormat="1" applyFont="1" applyFill="1" applyBorder="1" applyAlignment="1">
      <alignment horizontal="right" vertical="center" shrinkToFit="1"/>
    </xf>
    <xf numFmtId="3" fontId="28" fillId="0" borderId="51" xfId="43" applyNumberFormat="1" applyFont="1" applyFill="1" applyBorder="1" applyAlignment="1">
      <alignment horizontal="right" vertical="center" shrinkToFit="1"/>
    </xf>
    <xf numFmtId="184" fontId="28" fillId="0" borderId="76" xfId="43" applyNumberFormat="1" applyFont="1" applyBorder="1" applyAlignment="1">
      <alignment vertical="center" shrinkToFit="1"/>
    </xf>
    <xf numFmtId="184" fontId="28" fillId="0" borderId="171" xfId="43" applyNumberFormat="1" applyFont="1" applyBorder="1" applyAlignment="1">
      <alignment vertical="center" shrinkToFit="1"/>
    </xf>
    <xf numFmtId="184" fontId="28" fillId="0" borderId="45" xfId="43" applyNumberFormat="1" applyFont="1" applyFill="1" applyBorder="1" applyAlignment="1">
      <alignment vertical="center" shrinkToFit="1"/>
    </xf>
    <xf numFmtId="184" fontId="28" fillId="0" borderId="15" xfId="43" applyNumberFormat="1" applyFont="1" applyFill="1" applyBorder="1" applyAlignment="1">
      <alignment vertical="center" shrinkToFit="1"/>
    </xf>
    <xf numFmtId="184" fontId="28" fillId="0" borderId="51" xfId="43" applyNumberFormat="1" applyFont="1" applyFill="1" applyBorder="1" applyAlignment="1">
      <alignment vertical="center" shrinkToFit="1"/>
    </xf>
    <xf numFmtId="3" fontId="22" fillId="0" borderId="75" xfId="43" applyNumberFormat="1" applyFont="1" applyBorder="1" applyAlignment="1">
      <alignment horizontal="center" vertical="center" shrinkToFit="1"/>
    </xf>
    <xf numFmtId="184" fontId="28" fillId="0" borderId="44" xfId="43" applyNumberFormat="1" applyFont="1" applyFill="1" applyBorder="1" applyAlignment="1">
      <alignment vertical="center" shrinkToFit="1"/>
    </xf>
    <xf numFmtId="184" fontId="28" fillId="0" borderId="48" xfId="43" applyNumberFormat="1" applyFont="1" applyFill="1" applyBorder="1" applyAlignment="1">
      <alignment vertical="center" shrinkToFit="1"/>
    </xf>
    <xf numFmtId="184" fontId="28" fillId="0" borderId="50" xfId="43" applyNumberFormat="1" applyFont="1" applyFill="1" applyBorder="1" applyAlignment="1">
      <alignment vertical="center" shrinkToFit="1"/>
    </xf>
    <xf numFmtId="3" fontId="28" fillId="0" borderId="50" xfId="43" applyNumberFormat="1" applyFont="1" applyFill="1" applyBorder="1" applyAlignment="1">
      <alignment horizontal="right" vertical="center" shrinkToFit="1"/>
    </xf>
    <xf numFmtId="3" fontId="22" fillId="0" borderId="60" xfId="43" applyNumberFormat="1" applyFont="1" applyBorder="1" applyAlignment="1">
      <alignment horizontal="center" vertical="center" shrinkToFit="1"/>
    </xf>
    <xf numFmtId="184" fontId="28" fillId="27" borderId="86" xfId="43" applyNumberFormat="1" applyFont="1" applyFill="1" applyBorder="1" applyAlignment="1">
      <alignment vertical="center" shrinkToFit="1"/>
    </xf>
    <xf numFmtId="184" fontId="28" fillId="0" borderId="46" xfId="43" applyNumberFormat="1" applyFont="1" applyFill="1" applyBorder="1" applyAlignment="1">
      <alignment vertical="center" shrinkToFit="1"/>
    </xf>
    <xf numFmtId="184" fontId="28" fillId="0" borderId="49" xfId="43" applyNumberFormat="1" applyFont="1" applyFill="1" applyBorder="1" applyAlignment="1">
      <alignment vertical="center" shrinkToFit="1"/>
    </xf>
    <xf numFmtId="184" fontId="28" fillId="27" borderId="49" xfId="43" applyNumberFormat="1" applyFont="1" applyFill="1" applyBorder="1" applyAlignment="1">
      <alignment vertical="center" shrinkToFit="1"/>
    </xf>
    <xf numFmtId="189" fontId="28" fillId="26" borderId="78" xfId="43" applyNumberFormat="1" applyFont="1" applyFill="1" applyBorder="1" applyAlignment="1" applyProtection="1">
      <alignment vertical="center" shrinkToFit="1"/>
      <protection locked="0"/>
    </xf>
    <xf numFmtId="189" fontId="28" fillId="26" borderId="79" xfId="43" applyNumberFormat="1" applyFont="1" applyFill="1" applyBorder="1" applyAlignment="1" applyProtection="1">
      <alignment vertical="center" shrinkToFit="1"/>
      <protection locked="0"/>
    </xf>
    <xf numFmtId="189" fontId="28" fillId="26" borderId="80" xfId="43" applyNumberFormat="1" applyFont="1" applyFill="1" applyBorder="1" applyAlignment="1" applyProtection="1">
      <alignment vertical="center" shrinkToFit="1"/>
      <protection locked="0"/>
    </xf>
    <xf numFmtId="3" fontId="28" fillId="0" borderId="59" xfId="43" applyNumberFormat="1" applyFont="1" applyFill="1" applyBorder="1" applyAlignment="1">
      <alignment horizontal="right" vertical="center" shrinkToFit="1"/>
    </xf>
    <xf numFmtId="3" fontId="22" fillId="0" borderId="180" xfId="43" applyNumberFormat="1" applyFont="1" applyBorder="1" applyAlignment="1">
      <alignment horizontal="center" vertical="center" shrinkToFit="1"/>
    </xf>
    <xf numFmtId="184" fontId="28" fillId="0" borderId="76" xfId="43" applyNumberFormat="1" applyFont="1" applyFill="1" applyBorder="1" applyAlignment="1">
      <alignment vertical="center" shrinkToFit="1"/>
    </xf>
    <xf numFmtId="184" fontId="28" fillId="0" borderId="86" xfId="43" applyNumberFormat="1" applyFont="1" applyFill="1" applyBorder="1" applyAlignment="1">
      <alignment vertical="center" shrinkToFit="1"/>
    </xf>
    <xf numFmtId="0" fontId="22" fillId="0" borderId="15" xfId="43" applyFont="1" applyFill="1" applyBorder="1" applyAlignment="1">
      <alignment vertical="center"/>
    </xf>
    <xf numFmtId="0" fontId="22" fillId="0" borderId="11" xfId="43" applyFont="1" applyFill="1" applyBorder="1" applyAlignment="1">
      <alignment vertical="center"/>
    </xf>
    <xf numFmtId="190" fontId="28" fillId="0" borderId="45" xfId="43" applyNumberFormat="1" applyFont="1" applyFill="1" applyBorder="1" applyAlignment="1">
      <alignment vertical="center"/>
    </xf>
    <xf numFmtId="4" fontId="29" fillId="0" borderId="46" xfId="0" applyNumberFormat="1" applyFont="1" applyBorder="1">
      <alignment vertical="center"/>
    </xf>
    <xf numFmtId="4" fontId="29" fillId="0" borderId="49" xfId="0" applyNumberFormat="1" applyFont="1" applyBorder="1">
      <alignment vertical="center"/>
    </xf>
    <xf numFmtId="4" fontId="29" fillId="0" borderId="88" xfId="0" applyNumberFormat="1" applyFont="1" applyBorder="1">
      <alignment vertical="center"/>
    </xf>
    <xf numFmtId="190" fontId="28" fillId="0" borderId="49" xfId="43" applyNumberFormat="1" applyFont="1" applyFill="1" applyBorder="1">
      <alignment vertical="center"/>
    </xf>
    <xf numFmtId="190" fontId="28" fillId="0" borderId="49" xfId="43" applyNumberFormat="1" applyFont="1" applyFill="1" applyBorder="1" applyAlignment="1">
      <alignment vertical="center" shrinkToFit="1"/>
    </xf>
    <xf numFmtId="190" fontId="28" fillId="0" borderId="77" xfId="43" applyNumberFormat="1" applyFont="1" applyFill="1" applyBorder="1" applyAlignment="1">
      <alignment vertical="center" shrinkToFit="1"/>
    </xf>
    <xf numFmtId="0" fontId="22" fillId="0" borderId="48" xfId="43" applyFont="1" applyFill="1" applyBorder="1" applyAlignment="1">
      <alignment horizontal="left" vertical="center" shrinkToFit="1"/>
    </xf>
    <xf numFmtId="0" fontId="22" fillId="0" borderId="138" xfId="43" applyFont="1" applyFill="1" applyBorder="1" applyAlignment="1">
      <alignment horizontal="left" vertical="center" shrinkToFit="1"/>
    </xf>
    <xf numFmtId="0" fontId="55" fillId="0" borderId="0" xfId="0" applyFont="1" applyFill="1" applyBorder="1" applyAlignment="1">
      <alignment horizontal="center" vertical="center" wrapText="1"/>
    </xf>
    <xf numFmtId="0" fontId="22" fillId="0" borderId="96" xfId="43" applyFont="1" applyFill="1" applyBorder="1" applyAlignment="1">
      <alignment vertical="center" wrapText="1"/>
    </xf>
    <xf numFmtId="0" fontId="22" fillId="0" borderId="119" xfId="43" applyFont="1" applyFill="1" applyBorder="1" applyAlignment="1">
      <alignment vertical="center" wrapText="1"/>
    </xf>
    <xf numFmtId="0" fontId="55" fillId="25" borderId="142" xfId="0" applyFont="1" applyFill="1" applyBorder="1" applyAlignment="1">
      <alignment horizontal="center" vertical="center" wrapText="1"/>
    </xf>
    <xf numFmtId="0" fontId="55" fillId="25" borderId="143" xfId="0" applyFont="1" applyFill="1" applyBorder="1" applyAlignment="1">
      <alignment horizontal="center" vertical="center" wrapText="1"/>
    </xf>
    <xf numFmtId="0" fontId="55" fillId="25" borderId="144" xfId="0" applyFont="1" applyFill="1" applyBorder="1" applyAlignment="1">
      <alignment horizontal="center" vertical="center" wrapText="1"/>
    </xf>
    <xf numFmtId="0" fontId="52" fillId="25" borderId="39" xfId="0" applyFont="1" applyFill="1" applyBorder="1" applyAlignment="1">
      <alignment horizontal="center" vertical="center" wrapText="1"/>
    </xf>
    <xf numFmtId="0" fontId="52" fillId="25" borderId="12" xfId="0" applyFont="1" applyFill="1" applyBorder="1" applyAlignment="1">
      <alignment horizontal="center" vertical="center" wrapText="1"/>
    </xf>
    <xf numFmtId="0" fontId="52" fillId="25" borderId="145" xfId="0" applyFont="1" applyFill="1" applyBorder="1" applyAlignment="1">
      <alignment horizontal="center" vertical="center" wrapText="1"/>
    </xf>
    <xf numFmtId="0" fontId="52" fillId="25" borderId="146" xfId="0" applyFont="1" applyFill="1" applyBorder="1" applyAlignment="1">
      <alignment horizontal="center" vertical="center" wrapText="1"/>
    </xf>
    <xf numFmtId="0" fontId="73" fillId="25" borderId="132" xfId="0" applyFont="1" applyFill="1" applyBorder="1" applyAlignment="1">
      <alignment horizontal="center" vertical="center" wrapText="1"/>
    </xf>
    <xf numFmtId="0" fontId="73" fillId="25" borderId="81" xfId="0" applyFont="1" applyFill="1" applyBorder="1" applyAlignment="1">
      <alignment horizontal="center" vertical="center"/>
    </xf>
    <xf numFmtId="0" fontId="73" fillId="25" borderId="145" xfId="0" applyFont="1" applyFill="1" applyBorder="1" applyAlignment="1">
      <alignment horizontal="center" vertical="center"/>
    </xf>
    <xf numFmtId="0" fontId="73" fillId="25" borderId="146" xfId="0" applyFont="1" applyFill="1" applyBorder="1" applyAlignment="1">
      <alignment horizontal="center" vertical="center"/>
    </xf>
    <xf numFmtId="0" fontId="52" fillId="25" borderId="132" xfId="0" applyFont="1" applyFill="1" applyBorder="1" applyAlignment="1">
      <alignment horizontal="center" vertical="center"/>
    </xf>
    <xf numFmtId="0" fontId="52" fillId="25" borderId="81" xfId="0" applyFont="1" applyFill="1" applyBorder="1" applyAlignment="1">
      <alignment horizontal="center" vertical="center"/>
    </xf>
    <xf numFmtId="0" fontId="52" fillId="25" borderId="145" xfId="0" applyFont="1" applyFill="1" applyBorder="1" applyAlignment="1">
      <alignment horizontal="center" vertical="center"/>
    </xf>
    <xf numFmtId="0" fontId="52" fillId="25" borderId="146" xfId="0" applyFont="1" applyFill="1" applyBorder="1" applyAlignment="1">
      <alignment horizontal="center" vertical="center"/>
    </xf>
    <xf numFmtId="0" fontId="52" fillId="25" borderId="132" xfId="0" applyFont="1" applyFill="1" applyBorder="1" applyAlignment="1">
      <alignment horizontal="center" vertical="center" wrapText="1"/>
    </xf>
    <xf numFmtId="0" fontId="52" fillId="25" borderId="81" xfId="0" applyFont="1" applyFill="1" applyBorder="1" applyAlignment="1">
      <alignment horizontal="center" vertical="center" wrapText="1"/>
    </xf>
    <xf numFmtId="0" fontId="52" fillId="25" borderId="147" xfId="0" applyFont="1" applyFill="1" applyBorder="1" applyAlignment="1">
      <alignment horizontal="center" vertical="center" wrapText="1"/>
    </xf>
    <xf numFmtId="0" fontId="52" fillId="25" borderId="148" xfId="0" applyFont="1" applyFill="1" applyBorder="1" applyAlignment="1">
      <alignment horizontal="center" vertical="center" wrapText="1"/>
    </xf>
    <xf numFmtId="0" fontId="43" fillId="0" borderId="133" xfId="0" applyFont="1" applyBorder="1" applyAlignment="1">
      <alignment horizontal="left" vertical="center"/>
    </xf>
    <xf numFmtId="0" fontId="43" fillId="0" borderId="149" xfId="0" applyFont="1" applyBorder="1" applyAlignment="1">
      <alignment horizontal="left" vertical="center"/>
    </xf>
    <xf numFmtId="0" fontId="55" fillId="25" borderId="39" xfId="0" applyFont="1" applyFill="1" applyBorder="1" applyAlignment="1">
      <alignment horizontal="center" vertical="center" wrapText="1"/>
    </xf>
    <xf numFmtId="0" fontId="55" fillId="25" borderId="12" xfId="0" applyFont="1" applyFill="1" applyBorder="1" applyAlignment="1">
      <alignment horizontal="center" vertical="center" wrapText="1"/>
    </xf>
    <xf numFmtId="0" fontId="55" fillId="25" borderId="23" xfId="0" applyFont="1" applyFill="1" applyBorder="1" applyAlignment="1">
      <alignment horizontal="center" vertical="center" wrapText="1"/>
    </xf>
    <xf numFmtId="0" fontId="55" fillId="25" borderId="0" xfId="0" applyFont="1" applyFill="1" applyBorder="1" applyAlignment="1">
      <alignment horizontal="center" vertical="center" wrapText="1"/>
    </xf>
    <xf numFmtId="0" fontId="55" fillId="25" borderId="145" xfId="0" applyFont="1" applyFill="1" applyBorder="1" applyAlignment="1">
      <alignment horizontal="center" vertical="center" wrapText="1"/>
    </xf>
    <xf numFmtId="0" fontId="55" fillId="25" borderId="146" xfId="0" applyFont="1" applyFill="1" applyBorder="1" applyAlignment="1">
      <alignment horizontal="center" vertical="center" wrapText="1"/>
    </xf>
    <xf numFmtId="190" fontId="27" fillId="0" borderId="150" xfId="0" applyNumberFormat="1" applyFont="1" applyBorder="1" applyAlignment="1">
      <alignment horizontal="right" vertical="center"/>
    </xf>
    <xf numFmtId="190" fontId="27" fillId="0" borderId="12" xfId="0" applyNumberFormat="1" applyFont="1" applyBorder="1" applyAlignment="1">
      <alignment horizontal="right" vertical="center"/>
    </xf>
    <xf numFmtId="190" fontId="27" fillId="0" borderId="151" xfId="0" applyNumberFormat="1" applyFont="1" applyBorder="1" applyAlignment="1">
      <alignment horizontal="right" vertical="center"/>
    </xf>
    <xf numFmtId="190" fontId="27" fillId="0" borderId="146" xfId="0" applyNumberFormat="1" applyFont="1" applyBorder="1" applyAlignment="1">
      <alignment horizontal="right" vertical="center"/>
    </xf>
    <xf numFmtId="0" fontId="43" fillId="0" borderId="161" xfId="0" applyFont="1" applyBorder="1" applyAlignment="1">
      <alignment horizontal="left" vertical="center"/>
    </xf>
    <xf numFmtId="190" fontId="27" fillId="0" borderId="42" xfId="0" applyNumberFormat="1" applyFont="1" applyBorder="1" applyAlignment="1">
      <alignment horizontal="right" vertical="center"/>
    </xf>
    <xf numFmtId="190" fontId="27" fillId="0" borderId="81" xfId="0" applyNumberFormat="1" applyFont="1" applyBorder="1" applyAlignment="1">
      <alignment horizontal="right" vertical="center"/>
    </xf>
    <xf numFmtId="184" fontId="28" fillId="0" borderId="76" xfId="43" applyNumberFormat="1" applyFont="1" applyFill="1" applyBorder="1" applyAlignment="1">
      <alignment horizontal="right" vertical="center"/>
    </xf>
    <xf numFmtId="184" fontId="28" fillId="0" borderId="106" xfId="43" applyNumberFormat="1" applyFont="1" applyFill="1" applyBorder="1" applyAlignment="1">
      <alignment horizontal="right" vertical="center"/>
    </xf>
    <xf numFmtId="184" fontId="29" fillId="0" borderId="152" xfId="0" applyNumberFormat="1" applyFont="1" applyFill="1" applyBorder="1" applyAlignment="1">
      <alignment horizontal="right" vertical="center"/>
    </xf>
    <xf numFmtId="184" fontId="29" fillId="0" borderId="82" xfId="0" applyNumberFormat="1" applyFont="1" applyFill="1" applyBorder="1" applyAlignment="1">
      <alignment horizontal="right" vertical="center"/>
    </xf>
    <xf numFmtId="184" fontId="29" fillId="0" borderId="153" xfId="0" applyNumberFormat="1" applyFont="1" applyFill="1" applyBorder="1" applyAlignment="1">
      <alignment horizontal="right" vertical="center"/>
    </xf>
    <xf numFmtId="184" fontId="29" fillId="0" borderId="152" xfId="0" applyNumberFormat="1" applyFont="1" applyBorder="1" applyAlignment="1">
      <alignment horizontal="right" vertical="center"/>
    </xf>
    <xf numFmtId="184" fontId="29" fillId="0" borderId="154" xfId="0" applyNumberFormat="1" applyFont="1" applyBorder="1" applyAlignment="1">
      <alignment horizontal="right" vertical="center"/>
    </xf>
    <xf numFmtId="3" fontId="22" fillId="0" borderId="155" xfId="43" applyNumberFormat="1" applyFont="1" applyBorder="1" applyAlignment="1">
      <alignment horizontal="center" vertical="center"/>
    </xf>
    <xf numFmtId="3" fontId="22" fillId="0" borderId="135" xfId="43" applyNumberFormat="1" applyFont="1" applyBorder="1" applyAlignment="1">
      <alignment horizontal="center" vertical="center"/>
    </xf>
    <xf numFmtId="184" fontId="29" fillId="0" borderId="15" xfId="0" applyNumberFormat="1" applyFont="1" applyFill="1" applyBorder="1" applyAlignment="1">
      <alignment horizontal="right" vertical="center"/>
    </xf>
    <xf numFmtId="184" fontId="29" fillId="0" borderId="11" xfId="0" applyNumberFormat="1" applyFont="1" applyFill="1" applyBorder="1" applyAlignment="1">
      <alignment horizontal="right" vertical="center"/>
    </xf>
    <xf numFmtId="184" fontId="29" fillId="0" borderId="138" xfId="0" applyNumberFormat="1" applyFont="1" applyFill="1" applyBorder="1" applyAlignment="1">
      <alignment horizontal="right" vertical="center"/>
    </xf>
    <xf numFmtId="184" fontId="29" fillId="0" borderId="15" xfId="0" applyNumberFormat="1" applyFont="1" applyBorder="1" applyAlignment="1">
      <alignment horizontal="right" vertical="center"/>
    </xf>
    <xf numFmtId="184" fontId="29" fillId="0" borderId="108" xfId="0" applyNumberFormat="1" applyFont="1" applyBorder="1" applyAlignment="1">
      <alignment horizontal="right" vertical="center"/>
    </xf>
    <xf numFmtId="184" fontId="29" fillId="0" borderId="45" xfId="0" applyNumberFormat="1" applyFont="1" applyBorder="1" applyAlignment="1">
      <alignment horizontal="right" vertical="center"/>
    </xf>
    <xf numFmtId="184" fontId="29" fillId="0" borderId="107" xfId="0" applyNumberFormat="1" applyFont="1" applyBorder="1" applyAlignment="1">
      <alignment horizontal="right" vertical="center"/>
    </xf>
    <xf numFmtId="0" fontId="22" fillId="0" borderId="15" xfId="43" applyFont="1" applyFill="1" applyBorder="1" applyAlignment="1">
      <alignment vertical="center"/>
    </xf>
    <xf numFmtId="0" fontId="22" fillId="0" borderId="11" xfId="43" applyFont="1" applyFill="1" applyBorder="1" applyAlignment="1">
      <alignment vertical="center"/>
    </xf>
    <xf numFmtId="0" fontId="57" fillId="24" borderId="34" xfId="0" applyFont="1" applyFill="1" applyBorder="1" applyAlignment="1">
      <alignment horizontal="center" vertical="center"/>
    </xf>
    <xf numFmtId="0" fontId="57" fillId="24" borderId="30" xfId="0" applyFont="1" applyFill="1" applyBorder="1" applyAlignment="1">
      <alignment horizontal="center" vertical="center"/>
    </xf>
    <xf numFmtId="184" fontId="29" fillId="0" borderId="45" xfId="0" applyNumberFormat="1" applyFont="1" applyFill="1" applyBorder="1" applyAlignment="1">
      <alignment horizontal="right" vertical="center"/>
    </xf>
    <xf numFmtId="184" fontId="29" fillId="0" borderId="43" xfId="0" applyNumberFormat="1" applyFont="1" applyFill="1" applyBorder="1" applyAlignment="1">
      <alignment horizontal="right" vertical="center"/>
    </xf>
    <xf numFmtId="184" fontId="29" fillId="0" borderId="137" xfId="0" applyNumberFormat="1" applyFont="1" applyFill="1" applyBorder="1" applyAlignment="1">
      <alignment horizontal="right" vertical="center"/>
    </xf>
    <xf numFmtId="0" fontId="57" fillId="24" borderId="156" xfId="0" applyFont="1" applyFill="1" applyBorder="1" applyAlignment="1">
      <alignment horizontal="center" vertical="center"/>
    </xf>
    <xf numFmtId="0" fontId="57" fillId="24" borderId="157" xfId="0" applyFont="1" applyFill="1" applyBorder="1" applyAlignment="1">
      <alignment horizontal="center" vertical="center"/>
    </xf>
    <xf numFmtId="0" fontId="22" fillId="0" borderId="152" xfId="43" applyFont="1" applyFill="1" applyBorder="1" applyAlignment="1">
      <alignment horizontal="center" vertical="center"/>
    </xf>
    <xf numFmtId="0" fontId="22" fillId="0" borderId="82" xfId="43" applyFont="1" applyFill="1" applyBorder="1" applyAlignment="1">
      <alignment horizontal="center" vertical="center"/>
    </xf>
    <xf numFmtId="0" fontId="22" fillId="0" borderId="174" xfId="43" applyFont="1" applyFill="1" applyBorder="1" applyAlignment="1">
      <alignment horizontal="center" vertical="center"/>
    </xf>
    <xf numFmtId="0" fontId="22" fillId="0" borderId="96" xfId="43" applyFont="1" applyFill="1" applyBorder="1" applyAlignment="1">
      <alignment horizontal="center" vertical="center" wrapText="1"/>
    </xf>
    <xf numFmtId="0" fontId="22" fillId="0" borderId="160" xfId="43" applyFont="1" applyFill="1" applyBorder="1" applyAlignment="1">
      <alignment horizontal="center" vertical="center" wrapText="1"/>
    </xf>
    <xf numFmtId="0" fontId="22" fillId="0" borderId="119" xfId="43" applyFont="1" applyFill="1" applyBorder="1" applyAlignment="1">
      <alignment horizontal="center" vertical="center" wrapText="1"/>
    </xf>
    <xf numFmtId="0" fontId="60" fillId="0" borderId="158" xfId="0" applyFont="1" applyFill="1" applyBorder="1" applyAlignment="1">
      <alignment horizontal="left" vertical="center"/>
    </xf>
    <xf numFmtId="0" fontId="60" fillId="0" borderId="92" xfId="0" applyFont="1" applyFill="1" applyBorder="1" applyAlignment="1">
      <alignment horizontal="left" vertical="center"/>
    </xf>
    <xf numFmtId="0" fontId="60" fillId="0" borderId="20" xfId="0" applyFont="1" applyFill="1" applyBorder="1" applyAlignment="1">
      <alignment horizontal="left" vertical="center"/>
    </xf>
    <xf numFmtId="190" fontId="27" fillId="0" borderId="42" xfId="0" applyNumberFormat="1" applyFont="1" applyFill="1" applyBorder="1" applyAlignment="1">
      <alignment horizontal="right" vertical="center"/>
    </xf>
    <xf numFmtId="190" fontId="27" fillId="0" borderId="81" xfId="0" applyNumberFormat="1" applyFont="1" applyFill="1" applyBorder="1" applyAlignment="1">
      <alignment horizontal="right" vertical="center"/>
    </xf>
    <xf numFmtId="190" fontId="27" fillId="0" borderId="159" xfId="0" applyNumberFormat="1" applyFont="1" applyFill="1" applyBorder="1" applyAlignment="1">
      <alignment horizontal="right" vertical="center"/>
    </xf>
    <xf numFmtId="190" fontId="27" fillId="0" borderId="148" xfId="0" applyNumberFormat="1" applyFont="1" applyFill="1" applyBorder="1" applyAlignment="1">
      <alignment horizontal="right" vertical="center"/>
    </xf>
    <xf numFmtId="0" fontId="55" fillId="25" borderId="162" xfId="0" applyFont="1" applyFill="1" applyBorder="1" applyAlignment="1">
      <alignment horizontal="center" vertical="center" wrapText="1"/>
    </xf>
    <xf numFmtId="0" fontId="55" fillId="25" borderId="163" xfId="0" applyFont="1" applyFill="1" applyBorder="1" applyAlignment="1">
      <alignment horizontal="center" vertical="center" wrapText="1"/>
    </xf>
    <xf numFmtId="0" fontId="55" fillId="25" borderId="164" xfId="0" applyFont="1" applyFill="1" applyBorder="1" applyAlignment="1">
      <alignment horizontal="center" vertical="center" wrapText="1"/>
    </xf>
    <xf numFmtId="0" fontId="43" fillId="0" borderId="113" xfId="0" applyFont="1" applyBorder="1" applyAlignment="1">
      <alignment horizontal="left" vertical="center"/>
    </xf>
    <xf numFmtId="0" fontId="22" fillId="0" borderId="96" xfId="43" applyFont="1" applyFill="1" applyBorder="1" applyAlignment="1">
      <alignment vertical="center"/>
    </xf>
    <xf numFmtId="0" fontId="22" fillId="0" borderId="160" xfId="43" applyFont="1" applyFill="1" applyBorder="1" applyAlignment="1">
      <alignment vertical="center"/>
    </xf>
    <xf numFmtId="0" fontId="22" fillId="0" borderId="119" xfId="43" applyFont="1" applyFill="1" applyBorder="1" applyAlignment="1">
      <alignment vertical="center"/>
    </xf>
    <xf numFmtId="0" fontId="22" fillId="0" borderId="128" xfId="43" applyFont="1" applyFill="1" applyBorder="1" applyAlignment="1">
      <alignment horizontal="center" vertical="center" wrapText="1"/>
    </xf>
    <xf numFmtId="183" fontId="28" fillId="27" borderId="17" xfId="43" applyNumberFormat="1" applyFont="1" applyFill="1" applyBorder="1" applyAlignment="1">
      <alignment horizontal="center" vertical="center"/>
    </xf>
    <xf numFmtId="183" fontId="28" fillId="27" borderId="14" xfId="43" applyNumberFormat="1" applyFont="1" applyFill="1" applyBorder="1" applyAlignment="1">
      <alignment horizontal="center" vertical="center"/>
    </xf>
    <xf numFmtId="183" fontId="28" fillId="27" borderId="78" xfId="43" applyNumberFormat="1" applyFont="1" applyFill="1" applyBorder="1" applyAlignment="1">
      <alignment horizontal="center" vertical="center"/>
    </xf>
    <xf numFmtId="183" fontId="28" fillId="27" borderId="79" xfId="43" applyNumberFormat="1" applyFont="1" applyFill="1" applyBorder="1" applyAlignment="1">
      <alignment horizontal="center" vertical="center"/>
    </xf>
    <xf numFmtId="184" fontId="28" fillId="0" borderId="76" xfId="43" applyNumberFormat="1" applyFont="1" applyBorder="1" applyAlignment="1">
      <alignment horizontal="right" vertical="center"/>
    </xf>
    <xf numFmtId="184" fontId="28" fillId="0" borderId="106" xfId="43" applyNumberFormat="1" applyFont="1" applyBorder="1" applyAlignment="1">
      <alignment horizontal="right" vertical="center"/>
    </xf>
    <xf numFmtId="183" fontId="80" fillId="27" borderId="78" xfId="43" applyNumberFormat="1" applyFont="1" applyFill="1" applyBorder="1" applyAlignment="1">
      <alignment horizontal="center" vertical="center"/>
    </xf>
    <xf numFmtId="183" fontId="80" fillId="27" borderId="79" xfId="43" applyNumberFormat="1" applyFont="1" applyFill="1" applyBorder="1" applyAlignment="1">
      <alignment horizontal="center" vertical="center"/>
    </xf>
    <xf numFmtId="184" fontId="27" fillId="28" borderId="42" xfId="0" applyNumberFormat="1" applyFont="1" applyFill="1" applyBorder="1" applyAlignment="1" applyProtection="1">
      <alignment horizontal="right" vertical="center"/>
    </xf>
    <xf numFmtId="184" fontId="27" fillId="28" borderId="81" xfId="0" applyNumberFormat="1" applyFont="1" applyFill="1" applyBorder="1" applyAlignment="1" applyProtection="1">
      <alignment horizontal="right" vertical="center"/>
    </xf>
    <xf numFmtId="184" fontId="27" fillId="28" borderId="151" xfId="0" applyNumberFormat="1" applyFont="1" applyFill="1" applyBorder="1" applyAlignment="1" applyProtection="1">
      <alignment horizontal="right" vertical="center"/>
    </xf>
    <xf numFmtId="184" fontId="27" fillId="28" borderId="146" xfId="0" applyNumberFormat="1" applyFont="1" applyFill="1" applyBorder="1" applyAlignment="1" applyProtection="1">
      <alignment horizontal="right" vertical="center"/>
    </xf>
    <xf numFmtId="184" fontId="27" fillId="28" borderId="159" xfId="0" applyNumberFormat="1" applyFont="1" applyFill="1" applyBorder="1" applyAlignment="1" applyProtection="1">
      <alignment horizontal="right" vertical="center"/>
    </xf>
    <xf numFmtId="184" fontId="27" fillId="28" borderId="148" xfId="0" applyNumberFormat="1" applyFont="1" applyFill="1" applyBorder="1" applyAlignment="1" applyProtection="1">
      <alignment horizontal="right" vertical="center"/>
    </xf>
    <xf numFmtId="184" fontId="27" fillId="0" borderId="42" xfId="0" applyNumberFormat="1" applyFont="1" applyBorder="1" applyAlignment="1" applyProtection="1">
      <alignment horizontal="right" vertical="center"/>
    </xf>
    <xf numFmtId="184" fontId="27" fillId="0" borderId="81" xfId="0" applyNumberFormat="1" applyFont="1" applyBorder="1" applyAlignment="1" applyProtection="1">
      <alignment horizontal="right" vertical="center"/>
    </xf>
    <xf numFmtId="184" fontId="27" fillId="0" borderId="151" xfId="0" applyNumberFormat="1" applyFont="1" applyBorder="1" applyAlignment="1" applyProtection="1">
      <alignment horizontal="right" vertical="center"/>
    </xf>
    <xf numFmtId="184" fontId="27" fillId="0" borderId="146" xfId="0" applyNumberFormat="1" applyFont="1" applyBorder="1" applyAlignment="1" applyProtection="1">
      <alignment horizontal="right" vertical="center"/>
    </xf>
    <xf numFmtId="184" fontId="27" fillId="0" borderId="150" xfId="0" applyNumberFormat="1" applyFont="1" applyBorder="1" applyAlignment="1" applyProtection="1">
      <alignment horizontal="right" vertical="center"/>
    </xf>
    <xf numFmtId="184" fontId="27" fillId="0" borderId="12" xfId="0" applyNumberFormat="1" applyFont="1" applyBorder="1" applyAlignment="1" applyProtection="1">
      <alignment horizontal="right" vertical="center"/>
    </xf>
    <xf numFmtId="0" fontId="24" fillId="24" borderId="21" xfId="43" applyFont="1" applyFill="1" applyBorder="1" applyAlignment="1">
      <alignment horizontal="center" vertical="center" wrapText="1"/>
    </xf>
    <xf numFmtId="0" fontId="24" fillId="24" borderId="182" xfId="43" applyFont="1" applyFill="1" applyBorder="1" applyAlignment="1">
      <alignment horizontal="center" vertical="center" wrapText="1"/>
    </xf>
    <xf numFmtId="0" fontId="77" fillId="0" borderId="96" xfId="43" applyFont="1" applyFill="1" applyBorder="1" applyAlignment="1">
      <alignment horizontal="center" vertical="center" wrapText="1"/>
    </xf>
    <xf numFmtId="0" fontId="77" fillId="0" borderId="160" xfId="43" applyFont="1" applyFill="1" applyBorder="1" applyAlignment="1">
      <alignment horizontal="center" vertical="center" wrapText="1"/>
    </xf>
    <xf numFmtId="0" fontId="77" fillId="0" borderId="180" xfId="43" applyFont="1" applyFill="1" applyBorder="1" applyAlignment="1">
      <alignment horizontal="center" vertical="center" wrapText="1"/>
    </xf>
    <xf numFmtId="180" fontId="26" fillId="0" borderId="158" xfId="43" applyNumberFormat="1" applyFont="1" applyFill="1" applyBorder="1" applyAlignment="1">
      <alignment horizontal="right" vertical="center"/>
    </xf>
    <xf numFmtId="180" fontId="26" fillId="0" borderId="92" xfId="43" applyNumberFormat="1" applyFont="1" applyFill="1" applyBorder="1" applyAlignment="1">
      <alignment horizontal="right" vertical="center"/>
    </xf>
    <xf numFmtId="0" fontId="30" fillId="0" borderId="48" xfId="43" applyFont="1" applyFill="1" applyBorder="1" applyAlignment="1">
      <alignment horizontal="center" vertical="center"/>
    </xf>
    <xf numFmtId="0" fontId="30" fillId="0" borderId="16" xfId="43" applyFont="1" applyFill="1" applyBorder="1" applyAlignment="1">
      <alignment horizontal="center" vertical="center"/>
    </xf>
    <xf numFmtId="0" fontId="30" fillId="0" borderId="165" xfId="43" applyFont="1" applyFill="1" applyBorder="1" applyAlignment="1">
      <alignment horizontal="center" vertical="center"/>
    </xf>
    <xf numFmtId="0" fontId="30" fillId="0" borderId="127" xfId="43" applyFont="1" applyFill="1" applyBorder="1" applyAlignment="1">
      <alignment horizontal="center" vertical="center"/>
    </xf>
    <xf numFmtId="0" fontId="24" fillId="24" borderId="65" xfId="43" applyFont="1" applyFill="1" applyBorder="1" applyAlignment="1">
      <alignment horizontal="center" vertical="center" textRotation="255" wrapText="1"/>
    </xf>
    <xf numFmtId="0" fontId="24" fillId="24" borderId="68" xfId="43" applyFont="1" applyFill="1" applyBorder="1" applyAlignment="1">
      <alignment horizontal="center" vertical="center" textRotation="255" wrapText="1"/>
    </xf>
    <xf numFmtId="0" fontId="24" fillId="24" borderId="69" xfId="43" applyFont="1" applyFill="1" applyBorder="1" applyAlignment="1">
      <alignment horizontal="center" vertical="center" textRotation="255" wrapText="1"/>
    </xf>
    <xf numFmtId="0" fontId="4" fillId="0" borderId="98" xfId="43" applyFont="1" applyFill="1" applyBorder="1" applyAlignment="1">
      <alignment vertical="center" wrapText="1"/>
    </xf>
    <xf numFmtId="0" fontId="4" fillId="0" borderId="98" xfId="43" applyFont="1" applyFill="1" applyBorder="1" applyAlignment="1">
      <alignment vertical="center"/>
    </xf>
    <xf numFmtId="0" fontId="4" fillId="26" borderId="15" xfId="43" applyFont="1" applyFill="1" applyBorder="1" applyAlignment="1" applyProtection="1">
      <alignment horizontal="left" vertical="center"/>
      <protection locked="0"/>
    </xf>
    <xf numFmtId="0" fontId="4" fillId="26" borderId="16" xfId="43" applyFont="1" applyFill="1" applyBorder="1" applyAlignment="1" applyProtection="1">
      <alignment horizontal="left" vertical="center"/>
      <protection locked="0"/>
    </xf>
    <xf numFmtId="0" fontId="77" fillId="0" borderId="128" xfId="43" applyFont="1" applyFill="1" applyBorder="1" applyAlignment="1">
      <alignment horizontal="center" vertical="center" wrapText="1"/>
    </xf>
    <xf numFmtId="180" fontId="30" fillId="0" borderId="86" xfId="43" applyNumberFormat="1" applyFont="1" applyFill="1" applyBorder="1" applyAlignment="1">
      <alignment horizontal="right" vertical="center"/>
    </xf>
    <xf numFmtId="180" fontId="30" fillId="0" borderId="98" xfId="43" applyNumberFormat="1" applyFont="1" applyFill="1" applyBorder="1" applyAlignment="1">
      <alignment horizontal="right" vertical="center"/>
    </xf>
    <xf numFmtId="0" fontId="60" fillId="26" borderId="158" xfId="0" applyFont="1" applyFill="1" applyBorder="1" applyAlignment="1" applyProtection="1">
      <alignment horizontal="left" vertical="center"/>
      <protection locked="0"/>
    </xf>
    <xf numFmtId="0" fontId="60" fillId="26" borderId="92" xfId="0" applyFont="1" applyFill="1" applyBorder="1" applyAlignment="1" applyProtection="1">
      <alignment horizontal="left" vertical="center"/>
      <protection locked="0"/>
    </xf>
    <xf numFmtId="0" fontId="60" fillId="26" borderId="20" xfId="0" applyFont="1" applyFill="1" applyBorder="1" applyAlignment="1" applyProtection="1">
      <alignment horizontal="left" vertical="center"/>
      <protection locked="0"/>
    </xf>
    <xf numFmtId="180" fontId="30" fillId="0" borderId="85" xfId="43" applyNumberFormat="1" applyFont="1" applyFill="1" applyBorder="1" applyAlignment="1">
      <alignment horizontal="right" vertical="center"/>
    </xf>
    <xf numFmtId="180" fontId="30" fillId="0" borderId="97" xfId="43" applyNumberFormat="1" applyFont="1" applyFill="1" applyBorder="1" applyAlignment="1">
      <alignment horizontal="right" vertical="center"/>
    </xf>
    <xf numFmtId="0" fontId="65" fillId="24" borderId="81" xfId="43" applyFont="1" applyFill="1" applyBorder="1" applyAlignment="1">
      <alignment horizontal="center" vertical="center"/>
    </xf>
    <xf numFmtId="0" fontId="65" fillId="24" borderId="166" xfId="43" applyFont="1" applyFill="1" applyBorder="1" applyAlignment="1">
      <alignment horizontal="center" vertical="center"/>
    </xf>
    <xf numFmtId="0" fontId="30" fillId="0" borderId="17" xfId="43" applyFont="1" applyFill="1" applyBorder="1" applyAlignment="1">
      <alignment horizontal="center" vertical="center"/>
    </xf>
    <xf numFmtId="0" fontId="30" fillId="0" borderId="85" xfId="43" applyFont="1" applyFill="1" applyBorder="1" applyAlignment="1">
      <alignment horizontal="center" vertical="center"/>
    </xf>
    <xf numFmtId="181" fontId="72" fillId="0" borderId="128" xfId="43" applyNumberFormat="1" applyFont="1" applyFill="1" applyBorder="1" applyAlignment="1">
      <alignment horizontal="center" vertical="center"/>
    </xf>
    <xf numFmtId="181" fontId="72" fillId="0" borderId="160" xfId="43" applyNumberFormat="1" applyFont="1" applyFill="1" applyBorder="1" applyAlignment="1">
      <alignment horizontal="center" vertical="center"/>
    </xf>
    <xf numFmtId="0" fontId="30" fillId="0" borderId="130" xfId="43" applyFont="1" applyFill="1" applyBorder="1" applyAlignment="1">
      <alignment horizontal="center" vertical="center"/>
    </xf>
    <xf numFmtId="0" fontId="30" fillId="0" borderId="118" xfId="43" applyFont="1" applyFill="1" applyBorder="1" applyAlignment="1">
      <alignment horizontal="center" vertical="center"/>
    </xf>
    <xf numFmtId="0" fontId="32" fillId="27" borderId="134" xfId="0" applyFont="1" applyFill="1" applyBorder="1" applyAlignment="1" applyProtection="1">
      <alignment horizontal="center" vertical="center"/>
    </xf>
    <xf numFmtId="0" fontId="32" fillId="27" borderId="116" xfId="0" applyFont="1" applyFill="1" applyBorder="1" applyAlignment="1" applyProtection="1">
      <alignment horizontal="center" vertical="center"/>
    </xf>
    <xf numFmtId="0" fontId="30" fillId="27" borderId="134" xfId="43" applyFont="1" applyFill="1" applyBorder="1" applyAlignment="1" applyProtection="1">
      <alignment horizontal="center" vertical="center"/>
    </xf>
    <xf numFmtId="0" fontId="30" fillId="27" borderId="116" xfId="43" applyFont="1" applyFill="1" applyBorder="1" applyAlignment="1" applyProtection="1">
      <alignment horizontal="center" vertical="center"/>
    </xf>
    <xf numFmtId="181" fontId="30" fillId="0" borderId="86" xfId="43" applyNumberFormat="1" applyFont="1" applyFill="1" applyBorder="1" applyAlignment="1">
      <alignment horizontal="right" vertical="center"/>
    </xf>
    <xf numFmtId="181" fontId="30" fillId="0" borderId="98" xfId="43" applyNumberFormat="1" applyFont="1" applyFill="1" applyBorder="1" applyAlignment="1">
      <alignment horizontal="right" vertical="center"/>
    </xf>
    <xf numFmtId="181" fontId="30" fillId="0" borderId="167" xfId="43" applyNumberFormat="1" applyFont="1" applyFill="1" applyBorder="1" applyAlignment="1">
      <alignment horizontal="right" vertical="center"/>
    </xf>
    <xf numFmtId="181" fontId="30" fillId="0" borderId="115" xfId="43" applyNumberFormat="1" applyFont="1" applyFill="1" applyBorder="1" applyAlignment="1">
      <alignment horizontal="right" vertical="center"/>
    </xf>
    <xf numFmtId="180" fontId="32" fillId="26" borderId="86" xfId="0" applyNumberFormat="1" applyFont="1" applyFill="1" applyBorder="1" applyAlignment="1" applyProtection="1">
      <alignment horizontal="right" vertical="center"/>
      <protection locked="0"/>
    </xf>
    <xf numFmtId="180" fontId="32" fillId="26" borderId="98" xfId="0" applyNumberFormat="1" applyFont="1" applyFill="1" applyBorder="1" applyAlignment="1" applyProtection="1">
      <alignment horizontal="right" vertical="center"/>
      <protection locked="0"/>
    </xf>
    <xf numFmtId="0" fontId="58" fillId="24" borderId="142" xfId="0" applyFont="1" applyFill="1" applyBorder="1" applyAlignment="1">
      <alignment horizontal="center" vertical="center" wrapText="1"/>
    </xf>
    <xf numFmtId="0" fontId="58" fillId="24" borderId="144" xfId="0" applyFont="1" applyFill="1" applyBorder="1" applyAlignment="1">
      <alignment horizontal="center" vertical="center" wrapText="1"/>
    </xf>
    <xf numFmtId="0" fontId="1" fillId="24" borderId="168" xfId="0" applyFont="1" applyFill="1" applyBorder="1" applyAlignment="1">
      <alignment horizontal="center" vertical="center" wrapText="1"/>
    </xf>
    <xf numFmtId="0" fontId="25" fillId="24" borderId="69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25" fillId="24" borderId="169" xfId="0" applyFont="1" applyFill="1" applyBorder="1" applyAlignment="1">
      <alignment horizontal="center" vertical="center"/>
    </xf>
    <xf numFmtId="0" fontId="25" fillId="24" borderId="105" xfId="0" applyFont="1" applyFill="1" applyBorder="1" applyAlignment="1">
      <alignment horizontal="center" vertical="center"/>
    </xf>
    <xf numFmtId="0" fontId="64" fillId="25" borderId="102" xfId="0" applyFont="1" applyFill="1" applyBorder="1" applyAlignment="1">
      <alignment horizontal="center" vertical="center"/>
    </xf>
    <xf numFmtId="0" fontId="64" fillId="25" borderId="103" xfId="0" applyFont="1" applyFill="1" applyBorder="1" applyAlignment="1">
      <alignment horizontal="center" vertical="center"/>
    </xf>
    <xf numFmtId="0" fontId="64" fillId="25" borderId="104" xfId="0" applyFont="1" applyFill="1" applyBorder="1" applyAlignment="1">
      <alignment horizontal="center" vertical="center"/>
    </xf>
    <xf numFmtId="3" fontId="29" fillId="26" borderId="45" xfId="0" applyNumberFormat="1" applyFont="1" applyFill="1" applyBorder="1" applyAlignment="1" applyProtection="1">
      <alignment horizontal="right" vertical="center"/>
      <protection locked="0"/>
    </xf>
    <xf numFmtId="3" fontId="29" fillId="26" borderId="43" xfId="0" applyNumberFormat="1" applyFont="1" applyFill="1" applyBorder="1" applyAlignment="1" applyProtection="1">
      <alignment horizontal="right" vertical="center"/>
      <protection locked="0"/>
    </xf>
    <xf numFmtId="3" fontId="29" fillId="26" borderId="137" xfId="0" applyNumberFormat="1" applyFont="1" applyFill="1" applyBorder="1" applyAlignment="1" applyProtection="1">
      <alignment horizontal="right" vertical="center"/>
      <protection locked="0"/>
    </xf>
    <xf numFmtId="3" fontId="29" fillId="26" borderId="15" xfId="0" applyNumberFormat="1" applyFont="1" applyFill="1" applyBorder="1" applyAlignment="1" applyProtection="1">
      <alignment horizontal="right" vertical="center"/>
      <protection locked="0"/>
    </xf>
    <xf numFmtId="3" fontId="29" fillId="26" borderId="11" xfId="0" applyNumberFormat="1" applyFont="1" applyFill="1" applyBorder="1" applyAlignment="1" applyProtection="1">
      <alignment horizontal="right" vertical="center"/>
      <protection locked="0"/>
    </xf>
    <xf numFmtId="3" fontId="29" fillId="26" borderId="138" xfId="0" applyNumberFormat="1" applyFont="1" applyFill="1" applyBorder="1" applyAlignment="1" applyProtection="1">
      <alignment horizontal="right" vertical="center"/>
      <protection locked="0"/>
    </xf>
    <xf numFmtId="3" fontId="29" fillId="0" borderId="11" xfId="0" applyNumberFormat="1" applyFont="1" applyBorder="1" applyAlignment="1">
      <alignment horizontal="right" vertical="center"/>
    </xf>
    <xf numFmtId="3" fontId="29" fillId="0" borderId="108" xfId="0" applyNumberFormat="1" applyFont="1" applyBorder="1" applyAlignment="1">
      <alignment horizontal="right" vertical="center"/>
    </xf>
    <xf numFmtId="3" fontId="29" fillId="0" borderId="43" xfId="0" applyNumberFormat="1" applyFont="1" applyBorder="1" applyAlignment="1">
      <alignment horizontal="right" vertical="center"/>
    </xf>
    <xf numFmtId="3" fontId="29" fillId="0" borderId="107" xfId="0" applyNumberFormat="1" applyFont="1" applyBorder="1" applyAlignment="1">
      <alignment horizontal="right" vertical="center"/>
    </xf>
    <xf numFmtId="0" fontId="22" fillId="0" borderId="96" xfId="43" applyFont="1" applyFill="1" applyBorder="1" applyAlignment="1">
      <alignment horizontal="center" vertical="center"/>
    </xf>
    <xf numFmtId="0" fontId="22" fillId="0" borderId="160" xfId="43" applyFont="1" applyFill="1" applyBorder="1" applyAlignment="1">
      <alignment horizontal="center" vertical="center"/>
    </xf>
    <xf numFmtId="0" fontId="22" fillId="0" borderId="119" xfId="43" applyFont="1" applyFill="1" applyBorder="1" applyAlignment="1">
      <alignment horizontal="center" vertical="center"/>
    </xf>
    <xf numFmtId="0" fontId="0" fillId="0" borderId="156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56" xfId="0" applyFill="1" applyBorder="1" applyAlignment="1">
      <alignment horizontal="center" vertical="center"/>
    </xf>
    <xf numFmtId="0" fontId="0" fillId="0" borderId="171" xfId="0" applyFill="1" applyBorder="1" applyAlignment="1">
      <alignment horizontal="center" vertical="center"/>
    </xf>
    <xf numFmtId="0" fontId="66" fillId="0" borderId="41" xfId="0" applyFont="1" applyFill="1" applyBorder="1" applyAlignment="1">
      <alignment horizontal="right" vertical="center"/>
    </xf>
    <xf numFmtId="0" fontId="67" fillId="0" borderId="172" xfId="0" applyFont="1" applyFill="1" applyBorder="1" applyAlignment="1">
      <alignment horizontal="right" vertical="center"/>
    </xf>
    <xf numFmtId="0" fontId="0" fillId="26" borderId="41" xfId="0" applyFill="1" applyBorder="1" applyAlignment="1" applyProtection="1">
      <alignment horizontal="left" vertical="center"/>
      <protection locked="0"/>
    </xf>
    <xf numFmtId="0" fontId="0" fillId="26" borderId="36" xfId="0" applyFill="1" applyBorder="1" applyAlignment="1" applyProtection="1">
      <alignment horizontal="left" vertical="center"/>
      <protection locked="0"/>
    </xf>
    <xf numFmtId="4" fontId="27" fillId="0" borderId="156" xfId="0" applyNumberFormat="1" applyFont="1" applyBorder="1" applyAlignment="1" applyProtection="1">
      <alignment horizontal="right" vertical="center"/>
    </xf>
    <xf numFmtId="4" fontId="0" fillId="0" borderId="34" xfId="0" applyNumberFormat="1" applyBorder="1" applyAlignment="1" applyProtection="1">
      <alignment horizontal="right" vertical="center"/>
    </xf>
    <xf numFmtId="4" fontId="27" fillId="0" borderId="41" xfId="0" applyNumberFormat="1" applyFont="1" applyBorder="1" applyAlignment="1" applyProtection="1">
      <alignment horizontal="right" vertical="center"/>
    </xf>
    <xf numFmtId="4" fontId="27" fillId="0" borderId="36" xfId="0" applyNumberFormat="1" applyFont="1" applyBorder="1" applyAlignment="1" applyProtection="1">
      <alignment horizontal="right" vertical="center"/>
    </xf>
    <xf numFmtId="0" fontId="0" fillId="26" borderId="170" xfId="0" applyFill="1" applyBorder="1" applyAlignment="1" applyProtection="1">
      <alignment horizontal="left" vertical="center"/>
      <protection locked="0"/>
    </xf>
    <xf numFmtId="0" fontId="0" fillId="26" borderId="38" xfId="0" applyFill="1" applyBorder="1" applyAlignment="1" applyProtection="1">
      <alignment horizontal="left" vertical="center"/>
      <protection locked="0"/>
    </xf>
    <xf numFmtId="4" fontId="27" fillId="0" borderId="170" xfId="0" applyNumberFormat="1" applyFont="1" applyBorder="1" applyAlignment="1" applyProtection="1">
      <alignment horizontal="right" vertical="center"/>
    </xf>
    <xf numFmtId="4" fontId="27" fillId="0" borderId="38" xfId="0" applyNumberFormat="1" applyFont="1" applyBorder="1" applyAlignment="1" applyProtection="1">
      <alignment horizontal="right" vertical="center"/>
    </xf>
    <xf numFmtId="183" fontId="28" fillId="27" borderId="129" xfId="43" applyNumberFormat="1" applyFont="1" applyFill="1" applyBorder="1" applyAlignment="1">
      <alignment horizontal="center" vertical="center"/>
    </xf>
    <xf numFmtId="183" fontId="28" fillId="27" borderId="178" xfId="43" applyNumberFormat="1" applyFont="1" applyFill="1" applyBorder="1" applyAlignment="1">
      <alignment horizontal="center" vertical="center"/>
    </xf>
    <xf numFmtId="183" fontId="28" fillId="27" borderId="134" xfId="43" applyNumberFormat="1" applyFont="1" applyFill="1" applyBorder="1" applyAlignment="1">
      <alignment horizontal="center" vertical="center"/>
    </xf>
    <xf numFmtId="183" fontId="28" fillId="27" borderId="116" xfId="43" applyNumberFormat="1" applyFont="1" applyFill="1" applyBorder="1" applyAlignment="1">
      <alignment horizontal="center" vertical="center"/>
    </xf>
    <xf numFmtId="3" fontId="29" fillId="0" borderId="152" xfId="0" applyNumberFormat="1" applyFont="1" applyFill="1" applyBorder="1" applyAlignment="1">
      <alignment horizontal="right" vertical="center"/>
    </xf>
    <xf numFmtId="3" fontId="29" fillId="0" borderId="82" xfId="0" applyNumberFormat="1" applyFont="1" applyFill="1" applyBorder="1" applyAlignment="1">
      <alignment horizontal="right" vertical="center"/>
    </xf>
    <xf numFmtId="3" fontId="29" fillId="0" borderId="153" xfId="0" applyNumberFormat="1" applyFont="1" applyFill="1" applyBorder="1" applyAlignment="1">
      <alignment horizontal="right" vertical="center"/>
    </xf>
    <xf numFmtId="3" fontId="29" fillId="0" borderId="82" xfId="0" applyNumberFormat="1" applyFont="1" applyBorder="1" applyAlignment="1">
      <alignment horizontal="right" vertical="center"/>
    </xf>
    <xf numFmtId="3" fontId="29" fillId="0" borderId="154" xfId="0" applyNumberFormat="1" applyFont="1" applyBorder="1" applyAlignment="1">
      <alignment horizontal="right" vertical="center"/>
    </xf>
    <xf numFmtId="3" fontId="27" fillId="0" borderId="156" xfId="0" applyNumberFormat="1" applyFont="1" applyBorder="1" applyAlignment="1" applyProtection="1">
      <alignment horizontal="right" vertical="center"/>
    </xf>
    <xf numFmtId="3" fontId="0" fillId="0" borderId="34" xfId="0" applyNumberFormat="1" applyBorder="1" applyAlignment="1" applyProtection="1">
      <alignment horizontal="right" vertical="center"/>
    </xf>
    <xf numFmtId="3" fontId="27" fillId="0" borderId="41" xfId="0" applyNumberFormat="1" applyFont="1" applyBorder="1" applyAlignment="1" applyProtection="1">
      <alignment horizontal="right" vertical="center"/>
    </xf>
    <xf numFmtId="0" fontId="27" fillId="0" borderId="36" xfId="0" applyFont="1" applyBorder="1" applyAlignment="1" applyProtection="1">
      <alignment horizontal="right" vertical="center"/>
    </xf>
    <xf numFmtId="3" fontId="27" fillId="0" borderId="170" xfId="0" applyNumberFormat="1" applyFont="1" applyBorder="1" applyAlignment="1" applyProtection="1">
      <alignment horizontal="right" vertical="center"/>
    </xf>
    <xf numFmtId="0" fontId="27" fillId="0" borderId="38" xfId="0" applyFont="1" applyBorder="1" applyAlignment="1" applyProtection="1">
      <alignment horizontal="right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スタイル 1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良い 2" xfId="44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worksheet" Target="worksheets/sheet8.xml" />
  <Relationship Id="rId13" Type="http://schemas.openxmlformats.org/officeDocument/2006/relationships/worksheet" Target="worksheets/sheet13.xml" />
  <Relationship Id="rId18" Type="http://schemas.openxmlformats.org/officeDocument/2006/relationships/worksheet" Target="worksheets/sheet18.xml" />
  <Relationship Id="rId26" Type="http://schemas.openxmlformats.org/officeDocument/2006/relationships/styles" Target="styles.xml" />
  <Relationship Id="rId3" Type="http://schemas.openxmlformats.org/officeDocument/2006/relationships/worksheet" Target="worksheets/sheet3.xml" />
  <Relationship Id="rId21" Type="http://schemas.openxmlformats.org/officeDocument/2006/relationships/worksheet" Target="worksheets/sheet21.xml" />
  <Relationship Id="rId7" Type="http://schemas.openxmlformats.org/officeDocument/2006/relationships/worksheet" Target="worksheets/sheet7.xml" />
  <Relationship Id="rId12" Type="http://schemas.openxmlformats.org/officeDocument/2006/relationships/worksheet" Target="worksheets/sheet12.xml" />
  <Relationship Id="rId17" Type="http://schemas.openxmlformats.org/officeDocument/2006/relationships/worksheet" Target="worksheets/sheet17.xml" />
  <Relationship Id="rId25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6" Type="http://schemas.openxmlformats.org/officeDocument/2006/relationships/worksheet" Target="worksheets/sheet16.xml" />
  <Relationship Id="rId20" Type="http://schemas.openxmlformats.org/officeDocument/2006/relationships/worksheet" Target="worksheets/sheet20.xml" />
  <Relationship Id="rId1" Type="http://schemas.openxmlformats.org/officeDocument/2006/relationships/worksheet" Target="worksheets/sheet1.xml" />
  <Relationship Id="rId6" Type="http://schemas.openxmlformats.org/officeDocument/2006/relationships/worksheet" Target="worksheets/sheet6.xml" />
  <Relationship Id="rId11" Type="http://schemas.openxmlformats.org/officeDocument/2006/relationships/worksheet" Target="worksheets/sheet11.xml" />
  <Relationship Id="rId24" Type="http://schemas.openxmlformats.org/officeDocument/2006/relationships/worksheet" Target="worksheets/sheet24.xml" />
  <Relationship Id="rId5" Type="http://schemas.openxmlformats.org/officeDocument/2006/relationships/worksheet" Target="worksheets/sheet5.xml" />
  <Relationship Id="rId15" Type="http://schemas.openxmlformats.org/officeDocument/2006/relationships/worksheet" Target="worksheets/sheet15.xml" />
  <Relationship Id="rId23" Type="http://schemas.openxmlformats.org/officeDocument/2006/relationships/worksheet" Target="worksheets/sheet23.xml" />
  <Relationship Id="rId28" Type="http://schemas.openxmlformats.org/officeDocument/2006/relationships/calcChain" Target="calcChain.xml" />
  <Relationship Id="rId10" Type="http://schemas.openxmlformats.org/officeDocument/2006/relationships/worksheet" Target="worksheets/sheet10.xml" />
  <Relationship Id="rId19" Type="http://schemas.openxmlformats.org/officeDocument/2006/relationships/worksheet" Target="worksheets/sheet19.xml" />
  <Relationship Id="rId4" Type="http://schemas.openxmlformats.org/officeDocument/2006/relationships/worksheet" Target="worksheets/sheet4.xml" />
  <Relationship Id="rId9" Type="http://schemas.openxmlformats.org/officeDocument/2006/relationships/worksheet" Target="worksheets/sheet9.xml" />
  <Relationship Id="rId14" Type="http://schemas.openxmlformats.org/officeDocument/2006/relationships/worksheet" Target="worksheets/sheet14.xml" />
  <Relationship Id="rId22" Type="http://schemas.openxmlformats.org/officeDocument/2006/relationships/worksheet" Target="worksheets/sheet22.xml" />
  <Relationship Id="rId27" Type="http://schemas.openxmlformats.org/officeDocument/2006/relationships/sharedStrings" Target="sharedStrings.xml" />
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352425</xdr:colOff>
      <xdr:row>9</xdr:row>
      <xdr:rowOff>28575</xdr:rowOff>
    </xdr:from>
    <xdr:to>
      <xdr:col>23</xdr:col>
      <xdr:colOff>114300</xdr:colOff>
      <xdr:row>42</xdr:row>
      <xdr:rowOff>133350</xdr:rowOff>
    </xdr:to>
    <xdr:grpSp>
      <xdr:nvGrpSpPr>
        <xdr:cNvPr id="2049" name="グループ化 6"/>
        <xdr:cNvGrpSpPr>
          <a:grpSpLocks/>
        </xdr:cNvGrpSpPr>
      </xdr:nvGrpSpPr>
      <xdr:grpSpPr bwMode="auto">
        <a:xfrm>
          <a:off x="9369425" y="1988004"/>
          <a:ext cx="4624161" cy="6890203"/>
          <a:chOff x="10266947" y="1975184"/>
          <a:chExt cx="5220202" cy="6915651"/>
        </a:xfrm>
      </xdr:grpSpPr>
      <xdr:grpSp>
        <xdr:nvGrpSpPr>
          <xdr:cNvPr id="2050" name="グループ化 4"/>
          <xdr:cNvGrpSpPr>
            <a:grpSpLocks/>
          </xdr:cNvGrpSpPr>
        </xdr:nvGrpSpPr>
        <xdr:grpSpPr bwMode="auto">
          <a:xfrm>
            <a:off x="10266947" y="1975184"/>
            <a:ext cx="5220202" cy="6915651"/>
            <a:chOff x="10266947" y="1975184"/>
            <a:chExt cx="5220202" cy="6915651"/>
          </a:xfrm>
        </xdr:grpSpPr>
        <xdr:pic>
          <xdr:nvPicPr>
            <xdr:cNvPr id="2052" name="図 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266947" y="1975184"/>
              <a:ext cx="5220202" cy="691565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3" name="正方形/長方形 2"/>
            <xdr:cNvSpPr/>
          </xdr:nvSpPr>
          <xdr:spPr>
            <a:xfrm>
              <a:off x="10342739" y="5385249"/>
              <a:ext cx="5115987" cy="1012512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6" name="正方形/長方形 5"/>
          <xdr:cNvSpPr/>
        </xdr:nvSpPr>
        <xdr:spPr>
          <a:xfrm>
            <a:off x="10333265" y="6464626"/>
            <a:ext cx="5115987" cy="2416657"/>
          </a:xfrm>
          <a:prstGeom prst="rect">
            <a:avLst/>
          </a:prstGeom>
          <a:noFill/>
          <a:ln>
            <a:solidFill>
              <a:srgbClr val="0066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&#65279;<?xml version="1.0" encoding="UTF-8" standalone="yes"?>
<Relationships xmlns="http://schemas.openxmlformats.org/package/2006/relationships">
  <Relationship Id="rId2" Type="http://schemas.openxmlformats.org/officeDocument/2006/relationships/drawing" Target="../drawings/drawing1.xml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99CC"/>
  </sheetPr>
  <dimension ref="A1:U73"/>
  <sheetViews>
    <sheetView showGridLines="0" tabSelected="1" view="pageBreakPreview" zoomScaleNormal="100" zoomScaleSheetLayoutView="100" workbookViewId="0">
      <selection activeCell="E8" sqref="E8:F9"/>
    </sheetView>
  </sheetViews>
  <sheetFormatPr defaultRowHeight="13.5"/>
  <cols>
    <col min="1" max="1" width="2.625" customWidth="1"/>
    <col min="2" max="2" width="1.625" customWidth="1"/>
    <col min="3" max="4" width="8.625" customWidth="1"/>
    <col min="5" max="5" width="5.625" customWidth="1"/>
    <col min="6" max="7" width="7.625" customWidth="1"/>
    <col min="8" max="10" width="8.625" customWidth="1"/>
    <col min="11" max="11" width="6.625" customWidth="1"/>
    <col min="12" max="13" width="8.625" customWidth="1"/>
    <col min="14" max="14" width="2.625" customWidth="1"/>
    <col min="15" max="15" width="8.25" hidden="1" customWidth="1"/>
  </cols>
  <sheetData>
    <row r="1" spans="2:21" ht="6.75" customHeight="1" thickBot="1"/>
    <row r="2" spans="2:21" ht="20.100000000000001" customHeight="1" thickBot="1">
      <c r="B2" s="211" t="s">
        <v>121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/>
      <c r="O2" t="s">
        <v>170</v>
      </c>
    </row>
    <row r="3" spans="2:21" ht="18" customHeight="1" thickBot="1">
      <c r="B3" s="400" t="s">
        <v>150</v>
      </c>
    </row>
    <row r="4" spans="2:21" ht="21" customHeight="1" thickBot="1">
      <c r="B4" s="141" t="s">
        <v>63</v>
      </c>
      <c r="C4" s="142"/>
      <c r="D4" s="142"/>
      <c r="E4" s="143"/>
      <c r="F4" s="519" t="str">
        <f>IF('2-1_使用量'!E4="","",'2-1_使用量'!E4)</f>
        <v/>
      </c>
      <c r="G4" s="520"/>
      <c r="H4" s="520"/>
      <c r="I4" s="520"/>
      <c r="J4" s="520"/>
      <c r="K4" s="520"/>
      <c r="L4" s="520"/>
      <c r="M4" s="521"/>
    </row>
    <row r="5" spans="2:21" ht="5.0999999999999996" customHeight="1" thickBot="1"/>
    <row r="6" spans="2:21" ht="12.95" customHeight="1">
      <c r="B6" s="457" t="s">
        <v>88</v>
      </c>
      <c r="C6" s="458"/>
      <c r="D6" s="458"/>
      <c r="E6" s="481">
        <f>SUM('2-1_使用量:2-20_使用量'!N8)</f>
        <v>0</v>
      </c>
      <c r="F6" s="482"/>
      <c r="G6" s="529" t="s">
        <v>66</v>
      </c>
      <c r="I6" s="475" t="s">
        <v>144</v>
      </c>
      <c r="J6" s="476"/>
      <c r="K6" s="476"/>
      <c r="L6" s="526" t="s">
        <v>143</v>
      </c>
      <c r="M6" s="454" t="s">
        <v>91</v>
      </c>
      <c r="O6" s="451"/>
      <c r="P6" s="451"/>
      <c r="Q6" s="451"/>
      <c r="R6" s="451"/>
      <c r="S6" s="451"/>
    </row>
    <row r="7" spans="2:21" ht="12.95" customHeight="1">
      <c r="B7" s="459"/>
      <c r="C7" s="460"/>
      <c r="D7" s="460"/>
      <c r="E7" s="483"/>
      <c r="F7" s="484"/>
      <c r="G7" s="474"/>
      <c r="I7" s="477"/>
      <c r="J7" s="478"/>
      <c r="K7" s="478"/>
      <c r="L7" s="527"/>
      <c r="M7" s="455"/>
      <c r="O7" s="451"/>
      <c r="P7" s="451"/>
      <c r="Q7" s="451"/>
      <c r="R7" s="451"/>
      <c r="S7" s="451"/>
    </row>
    <row r="8" spans="2:21" ht="12.95" customHeight="1">
      <c r="B8" s="461" t="s">
        <v>159</v>
      </c>
      <c r="C8" s="462"/>
      <c r="D8" s="462"/>
      <c r="E8" s="486">
        <f>M65</f>
        <v>0</v>
      </c>
      <c r="F8" s="487"/>
      <c r="G8" s="473" t="s">
        <v>67</v>
      </c>
      <c r="I8" s="477"/>
      <c r="J8" s="478"/>
      <c r="K8" s="478"/>
      <c r="L8" s="527"/>
      <c r="M8" s="455"/>
      <c r="O8" s="451"/>
      <c r="P8" s="451"/>
      <c r="Q8" s="451"/>
      <c r="R8" s="451"/>
      <c r="S8" s="451"/>
    </row>
    <row r="9" spans="2:21" ht="12.95" customHeight="1">
      <c r="B9" s="463"/>
      <c r="C9" s="464"/>
      <c r="D9" s="464"/>
      <c r="E9" s="483"/>
      <c r="F9" s="484"/>
      <c r="G9" s="474"/>
      <c r="I9" s="479"/>
      <c r="J9" s="480"/>
      <c r="K9" s="480"/>
      <c r="L9" s="528"/>
      <c r="M9" s="456"/>
      <c r="O9" s="451"/>
      <c r="P9" s="451"/>
      <c r="Q9" s="451"/>
      <c r="R9" s="451"/>
      <c r="S9" s="451"/>
    </row>
    <row r="10" spans="2:21" ht="12.75" customHeight="1">
      <c r="B10" s="465" t="s">
        <v>65</v>
      </c>
      <c r="C10" s="466"/>
      <c r="D10" s="466"/>
      <c r="E10" s="486">
        <f>L73</f>
        <v>0</v>
      </c>
      <c r="F10" s="487"/>
      <c r="G10" s="473" t="s">
        <v>67</v>
      </c>
      <c r="I10" s="147" t="s">
        <v>84</v>
      </c>
      <c r="J10" s="148"/>
      <c r="K10" s="148"/>
      <c r="L10" s="144">
        <f ca="1">SUMPRODUCT(SUMIF(INDIRECT("'2-"&amp;ROW($A$1:$A$20)&amp;"_使用量'"&amp;"!ｋ8"),"&gt;=3000",INDIRECT("'2-"&amp;ROW($A$1:$A$20)&amp;"_使用量'"&amp;"!k5"))*1)</f>
        <v>0</v>
      </c>
      <c r="M10" s="443">
        <f ca="1">SUMPRODUCT(SUMIF(INDIRECT("'2-"&amp;ROW($A$1:$A$20)&amp;"_使用量'"&amp;"!ｋ8"),"&gt;=3000",INDIRECT("'2-"&amp;ROW($A$1:$A$20)&amp;"_使用量'"&amp;"!E9"))*1)</f>
        <v>0</v>
      </c>
      <c r="O10" s="320"/>
      <c r="P10" s="321"/>
      <c r="Q10" s="321"/>
      <c r="R10" s="322"/>
      <c r="S10" s="323"/>
    </row>
    <row r="11" spans="2:21" ht="12.95" customHeight="1">
      <c r="B11" s="467"/>
      <c r="C11" s="468"/>
      <c r="D11" s="468"/>
      <c r="E11" s="483"/>
      <c r="F11" s="484"/>
      <c r="G11" s="474"/>
      <c r="I11" s="149" t="s">
        <v>85</v>
      </c>
      <c r="J11" s="150"/>
      <c r="K11" s="150"/>
      <c r="L11" s="145">
        <f ca="1">SUMPRODUCT(SUMIF(INDIRECT("'2-"&amp;ROW($A$1:$A$20)&amp;"_使用量'"&amp;"!ｋ8"),"&gt;=1500",INDIRECT("'2-"&amp;ROW($A$1:$A$20)&amp;"_使用量'"&amp;"!k5"))*1)-L10</f>
        <v>0</v>
      </c>
      <c r="M11" s="444">
        <f ca="1">SUMPRODUCT(SUMIF(INDIRECT("'2-"&amp;ROW($A$1:$A$20)&amp;"_使用量'"&amp;"!ｋ8"),"&gt;=1500",INDIRECT("'2-"&amp;ROW($A$1:$A$20)&amp;"_使用量'"&amp;"!E9"))*1)-M10</f>
        <v>0</v>
      </c>
      <c r="O11" s="321"/>
      <c r="P11" s="321"/>
      <c r="Q11" s="321"/>
      <c r="R11" s="322"/>
      <c r="S11" s="323"/>
    </row>
    <row r="12" spans="2:21" ht="12.95" customHeight="1">
      <c r="B12" s="469" t="s">
        <v>92</v>
      </c>
      <c r="C12" s="470"/>
      <c r="D12" s="470"/>
      <c r="E12" s="522">
        <f>E8-E10</f>
        <v>0</v>
      </c>
      <c r="F12" s="523"/>
      <c r="G12" s="473" t="s">
        <v>67</v>
      </c>
      <c r="I12" s="149" t="s">
        <v>86</v>
      </c>
      <c r="J12" s="150"/>
      <c r="K12" s="150"/>
      <c r="L12" s="145">
        <f ca="1">SUMPRODUCT(SUMIF(INDIRECT("'2-"&amp;ROW($A$1:$A$20)&amp;"_使用量'"&amp;"!ｋ8"),"&gt;0",INDIRECT("'2-"&amp;ROW($A$1:$A$20)&amp;"_使用量'"&amp;"!ｋ５"))*1)-SUM(L10:L11)</f>
        <v>0</v>
      </c>
      <c r="M12" s="444">
        <f ca="1">SUMPRODUCT(SUMIF(INDIRECT("'2-"&amp;ROW($A$1:$A$20)&amp;"_使用量'"&amp;"!ｋ8"),"&gt;0",INDIRECT("'2-"&amp;ROW($A$1:$A$20)&amp;"_使用量'"&amp;"!E9"))*1)-SUM(M10:M11)</f>
        <v>0</v>
      </c>
      <c r="O12" s="321"/>
      <c r="P12" s="321"/>
      <c r="Q12" s="321"/>
      <c r="R12" s="322"/>
      <c r="S12" s="323"/>
    </row>
    <row r="13" spans="2:21" ht="12.95" customHeight="1" thickBot="1">
      <c r="B13" s="471"/>
      <c r="C13" s="472"/>
      <c r="D13" s="472"/>
      <c r="E13" s="524"/>
      <c r="F13" s="525"/>
      <c r="G13" s="485"/>
      <c r="I13" s="151" t="s">
        <v>87</v>
      </c>
      <c r="J13" s="152"/>
      <c r="K13" s="152"/>
      <c r="L13" s="146">
        <f ca="1">SUM(L10:L12)</f>
        <v>0</v>
      </c>
      <c r="M13" s="445">
        <f ca="1">SUM(M10:M12)</f>
        <v>0</v>
      </c>
      <c r="O13" s="324"/>
      <c r="P13" s="324"/>
      <c r="Q13" s="324"/>
      <c r="R13" s="322"/>
      <c r="S13" s="323"/>
    </row>
    <row r="14" spans="2:21" ht="4.5" customHeight="1" thickBot="1"/>
    <row r="15" spans="2:21" s="12" customFormat="1" ht="15" customHeight="1" thickBot="1">
      <c r="B15" s="180" t="s">
        <v>39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  <c r="N15" s="4"/>
      <c r="T15"/>
      <c r="U15"/>
    </row>
    <row r="16" spans="2:21" ht="5.0999999999999996" customHeight="1" thickBo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2:14" ht="15" customHeight="1">
      <c r="B17" s="43" t="s">
        <v>59</v>
      </c>
      <c r="C17" s="44"/>
      <c r="D17" s="44"/>
      <c r="E17" s="45"/>
      <c r="F17" s="44"/>
      <c r="G17" s="44"/>
      <c r="H17" s="221"/>
      <c r="I17" s="221"/>
      <c r="J17" s="221"/>
      <c r="K17" s="221"/>
      <c r="L17" s="221"/>
      <c r="M17" s="222"/>
      <c r="N17" s="5"/>
    </row>
    <row r="18" spans="2:14" ht="24.95" customHeight="1">
      <c r="B18" s="46"/>
      <c r="C18" s="47" t="s">
        <v>55</v>
      </c>
      <c r="D18" s="48"/>
      <c r="E18" s="48"/>
      <c r="F18" s="48"/>
      <c r="G18" s="48"/>
      <c r="H18" s="262" t="s">
        <v>61</v>
      </c>
      <c r="I18" s="263" t="s">
        <v>62</v>
      </c>
      <c r="J18" s="264" t="s">
        <v>60</v>
      </c>
      <c r="K18" s="265" t="s">
        <v>57</v>
      </c>
      <c r="L18" s="266" t="s">
        <v>68</v>
      </c>
      <c r="M18" s="267" t="s">
        <v>90</v>
      </c>
      <c r="N18" s="5"/>
    </row>
    <row r="19" spans="2:14" ht="11.45" customHeight="1">
      <c r="B19" s="49"/>
      <c r="C19" s="50" t="s">
        <v>79</v>
      </c>
      <c r="D19" s="138"/>
      <c r="E19" s="51"/>
      <c r="F19" s="51"/>
      <c r="G19" s="52"/>
      <c r="H19" s="442">
        <f>SUM('2-1_使用量:2-20_使用量'!G17)</f>
        <v>0</v>
      </c>
      <c r="I19" s="120">
        <f>SUM('2-1_使用量:2-20_使用量'!H17)</f>
        <v>0</v>
      </c>
      <c r="J19" s="120">
        <f>SUM('2-1_使用量:2-20_使用量'!I17)</f>
        <v>0</v>
      </c>
      <c r="K19" s="14" t="s">
        <v>24</v>
      </c>
      <c r="L19" s="114">
        <f>SUM('2-1_使用量:2-20_使用量'!K17)</f>
        <v>0</v>
      </c>
      <c r="M19" s="115">
        <f>SUM('2-1_使用量:2-20_使用量'!L17)</f>
        <v>0</v>
      </c>
      <c r="N19" s="2"/>
    </row>
    <row r="20" spans="2:14" ht="11.45" customHeight="1">
      <c r="B20" s="49"/>
      <c r="C20" s="56"/>
      <c r="D20" s="57" t="s">
        <v>80</v>
      </c>
      <c r="F20" s="58"/>
      <c r="G20" s="59"/>
      <c r="H20" s="121">
        <f>SUM('2-1_使用量:2-20_使用量'!G18)</f>
        <v>0</v>
      </c>
      <c r="I20" s="122">
        <f>SUM('2-1_使用量:2-20_使用量'!H18)</f>
        <v>0</v>
      </c>
      <c r="J20" s="122">
        <f>SUM('2-1_使用量:2-20_使用量'!I18)</f>
        <v>0</v>
      </c>
      <c r="K20" s="15" t="s">
        <v>24</v>
      </c>
      <c r="L20" s="116">
        <f>SUM('2-1_使用量:2-20_使用量'!K18)</f>
        <v>0</v>
      </c>
      <c r="M20" s="117">
        <f>SUM('2-1_使用量:2-20_使用量'!L18)</f>
        <v>0</v>
      </c>
      <c r="N20" s="2"/>
    </row>
    <row r="21" spans="2:14" ht="11.45" customHeight="1">
      <c r="B21" s="49"/>
      <c r="C21" s="63" t="s">
        <v>0</v>
      </c>
      <c r="D21" s="58"/>
      <c r="E21" s="58"/>
      <c r="F21" s="58"/>
      <c r="G21" s="59"/>
      <c r="H21" s="121">
        <f>SUM('2-1_使用量:2-20_使用量'!G19)</f>
        <v>0</v>
      </c>
      <c r="I21" s="122">
        <f>SUM('2-1_使用量:2-20_使用量'!H19)</f>
        <v>0</v>
      </c>
      <c r="J21" s="122">
        <f>SUM('2-1_使用量:2-20_使用量'!I19)</f>
        <v>0</v>
      </c>
      <c r="K21" s="15" t="s">
        <v>24</v>
      </c>
      <c r="L21" s="116">
        <f>SUM('2-1_使用量:2-20_使用量'!K19)</f>
        <v>0</v>
      </c>
      <c r="M21" s="117">
        <f>SUM('2-1_使用量:2-20_使用量'!L19)</f>
        <v>0</v>
      </c>
      <c r="N21" s="2"/>
    </row>
    <row r="22" spans="2:14" ht="11.45" customHeight="1">
      <c r="B22" s="49"/>
      <c r="C22" s="63" t="s">
        <v>1</v>
      </c>
      <c r="D22" s="58"/>
      <c r="E22" s="58"/>
      <c r="F22" s="58"/>
      <c r="G22" s="59"/>
      <c r="H22" s="121">
        <f>SUM('2-1_使用量:2-20_使用量'!G20)</f>
        <v>0</v>
      </c>
      <c r="I22" s="122">
        <f>SUM('2-1_使用量:2-20_使用量'!H20)</f>
        <v>0</v>
      </c>
      <c r="J22" s="122">
        <f>SUM('2-1_使用量:2-20_使用量'!I20)</f>
        <v>0</v>
      </c>
      <c r="K22" s="15" t="s">
        <v>70</v>
      </c>
      <c r="L22" s="116">
        <f>SUM('2-1_使用量:2-20_使用量'!K20)</f>
        <v>0</v>
      </c>
      <c r="M22" s="117">
        <f>SUM('2-1_使用量:2-20_使用量'!L20)</f>
        <v>0</v>
      </c>
      <c r="N22" s="2"/>
    </row>
    <row r="23" spans="2:14" ht="11.45" customHeight="1">
      <c r="B23" s="49"/>
      <c r="C23" s="63" t="s">
        <v>2</v>
      </c>
      <c r="D23" s="58"/>
      <c r="E23" s="58"/>
      <c r="F23" s="58"/>
      <c r="G23" s="59"/>
      <c r="H23" s="121">
        <f>SUM('2-1_使用量:2-20_使用量'!G21)</f>
        <v>0</v>
      </c>
      <c r="I23" s="122">
        <f>SUM('2-1_使用量:2-20_使用量'!H21)</f>
        <v>0</v>
      </c>
      <c r="J23" s="122">
        <f>SUM('2-1_使用量:2-20_使用量'!I21)</f>
        <v>0</v>
      </c>
      <c r="K23" s="15" t="s">
        <v>70</v>
      </c>
      <c r="L23" s="116">
        <f>SUM('2-1_使用量:2-20_使用量'!K21)</f>
        <v>0</v>
      </c>
      <c r="M23" s="117">
        <f>SUM('2-1_使用量:2-20_使用量'!L21)</f>
        <v>0</v>
      </c>
      <c r="N23" s="2"/>
    </row>
    <row r="24" spans="2:14" ht="11.45" customHeight="1">
      <c r="B24" s="49"/>
      <c r="C24" s="63" t="s">
        <v>3</v>
      </c>
      <c r="D24" s="58"/>
      <c r="E24" s="58"/>
      <c r="F24" s="58"/>
      <c r="G24" s="59"/>
      <c r="H24" s="121">
        <f>SUM('2-1_使用量:2-20_使用量'!G22)</f>
        <v>0</v>
      </c>
      <c r="I24" s="122">
        <f>SUM('2-1_使用量:2-20_使用量'!H22)</f>
        <v>0</v>
      </c>
      <c r="J24" s="122">
        <f>SUM('2-1_使用量:2-20_使用量'!I22)</f>
        <v>0</v>
      </c>
      <c r="K24" s="15" t="s">
        <v>70</v>
      </c>
      <c r="L24" s="116">
        <f>SUM('2-1_使用量:2-20_使用量'!K22)</f>
        <v>0</v>
      </c>
      <c r="M24" s="117">
        <f>SUM('2-1_使用量:2-20_使用量'!L22)</f>
        <v>0</v>
      </c>
      <c r="N24" s="2"/>
    </row>
    <row r="25" spans="2:14" ht="11.45" customHeight="1">
      <c r="B25" s="49"/>
      <c r="C25" s="63" t="s">
        <v>4</v>
      </c>
      <c r="D25" s="58"/>
      <c r="E25" s="58"/>
      <c r="F25" s="58"/>
      <c r="G25" s="59"/>
      <c r="H25" s="121">
        <f>SUM('2-1_使用量:2-20_使用量'!G23)</f>
        <v>0</v>
      </c>
      <c r="I25" s="122">
        <f>SUM('2-1_使用量:2-20_使用量'!H23)</f>
        <v>0</v>
      </c>
      <c r="J25" s="122">
        <f>SUM('2-1_使用量:2-20_使用量'!I23)</f>
        <v>0</v>
      </c>
      <c r="K25" s="15" t="s">
        <v>71</v>
      </c>
      <c r="L25" s="116">
        <f>SUM('2-1_使用量:2-20_使用量'!K23)</f>
        <v>0</v>
      </c>
      <c r="M25" s="117">
        <f>SUM('2-1_使用量:2-20_使用量'!L23)</f>
        <v>0</v>
      </c>
      <c r="N25" s="2"/>
    </row>
    <row r="26" spans="2:14" ht="11.45" customHeight="1">
      <c r="B26" s="49"/>
      <c r="C26" s="63" t="s">
        <v>5</v>
      </c>
      <c r="D26" s="58"/>
      <c r="E26" s="58"/>
      <c r="F26" s="58"/>
      <c r="G26" s="59"/>
      <c r="H26" s="121">
        <f>SUM('2-1_使用量:2-20_使用量'!G24)</f>
        <v>0</v>
      </c>
      <c r="I26" s="122">
        <f>SUM('2-1_使用量:2-20_使用量'!H24)</f>
        <v>0</v>
      </c>
      <c r="J26" s="122">
        <f>SUM('2-1_使用量:2-20_使用量'!I24)</f>
        <v>0</v>
      </c>
      <c r="K26" s="15" t="s">
        <v>71</v>
      </c>
      <c r="L26" s="116">
        <f>SUM('2-1_使用量:2-20_使用量'!K24)</f>
        <v>0</v>
      </c>
      <c r="M26" s="117">
        <f>SUM('2-1_使用量:2-20_使用量'!L24)</f>
        <v>0</v>
      </c>
      <c r="N26" s="2"/>
    </row>
    <row r="27" spans="2:14" ht="11.45" customHeight="1">
      <c r="B27" s="49"/>
      <c r="C27" s="63" t="s">
        <v>6</v>
      </c>
      <c r="D27" s="58"/>
      <c r="E27" s="58"/>
      <c r="F27" s="58"/>
      <c r="G27" s="59"/>
      <c r="H27" s="121">
        <f>SUM('2-1_使用量:2-20_使用量'!G25)</f>
        <v>0</v>
      </c>
      <c r="I27" s="122">
        <f>SUM('2-1_使用量:2-20_使用量'!H25)</f>
        <v>0</v>
      </c>
      <c r="J27" s="122">
        <f>SUM('2-1_使用量:2-20_使用量'!I25)</f>
        <v>0</v>
      </c>
      <c r="K27" s="15" t="s">
        <v>72</v>
      </c>
      <c r="L27" s="116">
        <f>SUM('2-1_使用量:2-20_使用量'!K25)</f>
        <v>0</v>
      </c>
      <c r="M27" s="117">
        <f>SUM('2-1_使用量:2-20_使用量'!L25)</f>
        <v>0</v>
      </c>
      <c r="N27" s="2"/>
    </row>
    <row r="28" spans="2:14" ht="11.45" customHeight="1">
      <c r="B28" s="49"/>
      <c r="C28" s="63" t="s">
        <v>7</v>
      </c>
      <c r="D28" s="58"/>
      <c r="E28" s="58"/>
      <c r="F28" s="58"/>
      <c r="G28" s="59"/>
      <c r="H28" s="121">
        <f>SUM('2-1_使用量:2-20_使用量'!G26)</f>
        <v>0</v>
      </c>
      <c r="I28" s="122">
        <f>SUM('2-1_使用量:2-20_使用量'!H26)</f>
        <v>0</v>
      </c>
      <c r="J28" s="122">
        <f>SUM('2-1_使用量:2-20_使用量'!I26)</f>
        <v>0</v>
      </c>
      <c r="K28" s="15" t="s">
        <v>72</v>
      </c>
      <c r="L28" s="116">
        <f>SUM('2-1_使用量:2-20_使用量'!K26)</f>
        <v>0</v>
      </c>
      <c r="M28" s="117">
        <f>SUM('2-1_使用量:2-20_使用量'!L26)</f>
        <v>0</v>
      </c>
      <c r="N28" s="2"/>
    </row>
    <row r="29" spans="2:14" ht="11.45" customHeight="1">
      <c r="B29" s="49"/>
      <c r="C29" s="452" t="s">
        <v>8</v>
      </c>
      <c r="D29" s="57" t="s">
        <v>73</v>
      </c>
      <c r="E29" s="57"/>
      <c r="F29" s="58"/>
      <c r="G29" s="59"/>
      <c r="H29" s="121">
        <f>SUM('2-1_使用量:2-20_使用量'!G27)</f>
        <v>0</v>
      </c>
      <c r="I29" s="122">
        <f>SUM('2-1_使用量:2-20_使用量'!H27)</f>
        <v>0</v>
      </c>
      <c r="J29" s="122">
        <f>SUM('2-1_使用量:2-20_使用量'!I27)</f>
        <v>0</v>
      </c>
      <c r="K29" s="15" t="s">
        <v>72</v>
      </c>
      <c r="L29" s="116">
        <f>SUM('2-1_使用量:2-20_使用量'!K27)</f>
        <v>0</v>
      </c>
      <c r="M29" s="117">
        <f>SUM('2-1_使用量:2-20_使用量'!L27)</f>
        <v>0</v>
      </c>
      <c r="N29" s="2"/>
    </row>
    <row r="30" spans="2:14" ht="11.45" customHeight="1">
      <c r="B30" s="49"/>
      <c r="C30" s="453"/>
      <c r="D30" s="57" t="s">
        <v>74</v>
      </c>
      <c r="E30" s="57"/>
      <c r="F30" s="58"/>
      <c r="G30" s="59"/>
      <c r="H30" s="121">
        <f>SUM('2-1_使用量:2-20_使用量'!G28)</f>
        <v>0</v>
      </c>
      <c r="I30" s="122">
        <f>SUM('2-1_使用量:2-20_使用量'!H28)</f>
        <v>0</v>
      </c>
      <c r="J30" s="122">
        <f>SUM('2-1_使用量:2-20_使用量'!I28)</f>
        <v>0</v>
      </c>
      <c r="K30" s="16" t="s">
        <v>105</v>
      </c>
      <c r="L30" s="116">
        <f>SUM('2-1_使用量:2-20_使用量'!K28)</f>
        <v>0</v>
      </c>
      <c r="M30" s="117">
        <f>SUM('2-1_使用量:2-20_使用量'!L28)</f>
        <v>0</v>
      </c>
      <c r="N30" s="2"/>
    </row>
    <row r="31" spans="2:14" ht="11.45" customHeight="1">
      <c r="B31" s="49"/>
      <c r="C31" s="452" t="s">
        <v>9</v>
      </c>
      <c r="D31" s="57" t="s">
        <v>75</v>
      </c>
      <c r="E31" s="57"/>
      <c r="F31" s="58"/>
      <c r="G31" s="59"/>
      <c r="H31" s="121">
        <f>SUM('2-1_使用量:2-20_使用量'!G29)</f>
        <v>0</v>
      </c>
      <c r="I31" s="122">
        <f>SUM('2-1_使用量:2-20_使用量'!H29)</f>
        <v>0</v>
      </c>
      <c r="J31" s="122">
        <f>SUM('2-1_使用量:2-20_使用量'!I29)</f>
        <v>0</v>
      </c>
      <c r="K31" s="15" t="s">
        <v>72</v>
      </c>
      <c r="L31" s="116">
        <f>SUM('2-1_使用量:2-20_使用量'!K29)</f>
        <v>0</v>
      </c>
      <c r="M31" s="117">
        <f>SUM('2-1_使用量:2-20_使用量'!L29)</f>
        <v>0</v>
      </c>
      <c r="N31" s="2"/>
    </row>
    <row r="32" spans="2:14" ht="11.45" customHeight="1">
      <c r="B32" s="49"/>
      <c r="C32" s="453"/>
      <c r="D32" s="57" t="s">
        <v>10</v>
      </c>
      <c r="E32" s="57"/>
      <c r="F32" s="58"/>
      <c r="G32" s="59"/>
      <c r="H32" s="121">
        <f>SUM('2-1_使用量:2-20_使用量'!G30)</f>
        <v>0</v>
      </c>
      <c r="I32" s="122">
        <f>SUM('2-1_使用量:2-20_使用量'!H30)</f>
        <v>0</v>
      </c>
      <c r="J32" s="122">
        <f>SUM('2-1_使用量:2-20_使用量'!I30)</f>
        <v>0</v>
      </c>
      <c r="K32" s="16" t="s">
        <v>105</v>
      </c>
      <c r="L32" s="116">
        <f>SUM('2-1_使用量:2-20_使用量'!K30)</f>
        <v>0</v>
      </c>
      <c r="M32" s="117">
        <f>SUM('2-1_使用量:2-20_使用量'!L30)</f>
        <v>0</v>
      </c>
      <c r="N32" s="2"/>
    </row>
    <row r="33" spans="2:14" ht="11.45" customHeight="1">
      <c r="B33" s="49"/>
      <c r="C33" s="530" t="s">
        <v>11</v>
      </c>
      <c r="D33" s="57" t="s">
        <v>12</v>
      </c>
      <c r="E33" s="58"/>
      <c r="F33" s="58"/>
      <c r="G33" s="59"/>
      <c r="H33" s="121">
        <f>SUM('2-1_使用量:2-20_使用量'!G31)</f>
        <v>0</v>
      </c>
      <c r="I33" s="122">
        <f>SUM('2-1_使用量:2-20_使用量'!H31)</f>
        <v>0</v>
      </c>
      <c r="J33" s="122">
        <f>SUM('2-1_使用量:2-20_使用量'!I31)</f>
        <v>0</v>
      </c>
      <c r="K33" s="15" t="s">
        <v>72</v>
      </c>
      <c r="L33" s="116">
        <f>SUM('2-1_使用量:2-20_使用量'!K31)</f>
        <v>0</v>
      </c>
      <c r="M33" s="117">
        <f>SUM('2-1_使用量:2-20_使用量'!L31)</f>
        <v>0</v>
      </c>
      <c r="N33" s="2"/>
    </row>
    <row r="34" spans="2:14" ht="11.45" customHeight="1">
      <c r="B34" s="49"/>
      <c r="C34" s="531"/>
      <c r="D34" s="57" t="s">
        <v>13</v>
      </c>
      <c r="E34" s="58"/>
      <c r="F34" s="58"/>
      <c r="G34" s="59"/>
      <c r="H34" s="121">
        <f>SUM('2-1_使用量:2-20_使用量'!G32)</f>
        <v>0</v>
      </c>
      <c r="I34" s="122">
        <f>SUM('2-1_使用量:2-20_使用量'!H32)</f>
        <v>0</v>
      </c>
      <c r="J34" s="122">
        <f>SUM('2-1_使用量:2-20_使用量'!I32)</f>
        <v>0</v>
      </c>
      <c r="K34" s="15" t="s">
        <v>72</v>
      </c>
      <c r="L34" s="116">
        <f>SUM('2-1_使用量:2-20_使用量'!K32)</f>
        <v>0</v>
      </c>
      <c r="M34" s="117">
        <f>SUM('2-1_使用量:2-20_使用量'!L32)</f>
        <v>0</v>
      </c>
      <c r="N34" s="2"/>
    </row>
    <row r="35" spans="2:14" ht="11.45" customHeight="1">
      <c r="B35" s="49"/>
      <c r="C35" s="532"/>
      <c r="D35" s="57" t="s">
        <v>14</v>
      </c>
      <c r="E35" s="58"/>
      <c r="F35" s="58"/>
      <c r="G35" s="59"/>
      <c r="H35" s="121">
        <f>SUM('2-1_使用量:2-20_使用量'!G33)</f>
        <v>0</v>
      </c>
      <c r="I35" s="122">
        <f>SUM('2-1_使用量:2-20_使用量'!H33)</f>
        <v>0</v>
      </c>
      <c r="J35" s="122">
        <f>SUM('2-1_使用量:2-20_使用量'!I33)</f>
        <v>0</v>
      </c>
      <c r="K35" s="15" t="s">
        <v>72</v>
      </c>
      <c r="L35" s="116">
        <f>SUM('2-1_使用量:2-20_使用量'!K33)</f>
        <v>0</v>
      </c>
      <c r="M35" s="117">
        <f>SUM('2-1_使用量:2-20_使用量'!L33)</f>
        <v>0</v>
      </c>
      <c r="N35" s="2"/>
    </row>
    <row r="36" spans="2:14" ht="11.45" customHeight="1">
      <c r="B36" s="49"/>
      <c r="C36" s="63" t="s">
        <v>15</v>
      </c>
      <c r="D36" s="58"/>
      <c r="E36" s="58"/>
      <c r="F36" s="58"/>
      <c r="G36" s="59"/>
      <c r="H36" s="121">
        <f>SUM('2-1_使用量:2-20_使用量'!G34)</f>
        <v>0</v>
      </c>
      <c r="I36" s="122">
        <f>SUM('2-1_使用量:2-20_使用量'!H34)</f>
        <v>0</v>
      </c>
      <c r="J36" s="122">
        <f>SUM('2-1_使用量:2-20_使用量'!I34)</f>
        <v>0</v>
      </c>
      <c r="K36" s="15" t="s">
        <v>72</v>
      </c>
      <c r="L36" s="116">
        <f>SUM('2-1_使用量:2-20_使用量'!K34)</f>
        <v>0</v>
      </c>
      <c r="M36" s="117">
        <f>SUM('2-1_使用量:2-20_使用量'!L34)</f>
        <v>0</v>
      </c>
      <c r="N36" s="2"/>
    </row>
    <row r="37" spans="2:14" ht="11.45" customHeight="1">
      <c r="B37" s="49"/>
      <c r="C37" s="63" t="s">
        <v>16</v>
      </c>
      <c r="D37" s="58"/>
      <c r="E37" s="58"/>
      <c r="F37" s="58"/>
      <c r="G37" s="59"/>
      <c r="H37" s="121">
        <f>SUM('2-1_使用量:2-20_使用量'!G35)</f>
        <v>0</v>
      </c>
      <c r="I37" s="122">
        <f>SUM('2-1_使用量:2-20_使用量'!H35)</f>
        <v>0</v>
      </c>
      <c r="J37" s="122">
        <f>SUM('2-1_使用量:2-20_使用量'!I35)</f>
        <v>0</v>
      </c>
      <c r="K37" s="15" t="s">
        <v>72</v>
      </c>
      <c r="L37" s="116">
        <f>SUM('2-1_使用量:2-20_使用量'!K35)</f>
        <v>0</v>
      </c>
      <c r="M37" s="117">
        <f>SUM('2-1_使用量:2-20_使用量'!L35)</f>
        <v>0</v>
      </c>
      <c r="N37" s="2"/>
    </row>
    <row r="38" spans="2:14" ht="11.45" customHeight="1">
      <c r="B38" s="49"/>
      <c r="C38" s="63" t="s">
        <v>17</v>
      </c>
      <c r="D38" s="58"/>
      <c r="E38" s="58"/>
      <c r="F38" s="58"/>
      <c r="G38" s="59"/>
      <c r="H38" s="121">
        <f>SUM('2-1_使用量:2-20_使用量'!G36)</f>
        <v>0</v>
      </c>
      <c r="I38" s="122">
        <f>SUM('2-1_使用量:2-20_使用量'!H36)</f>
        <v>0</v>
      </c>
      <c r="J38" s="122">
        <f>SUM('2-1_使用量:2-20_使用量'!I36)</f>
        <v>0</v>
      </c>
      <c r="K38" s="16" t="s">
        <v>105</v>
      </c>
      <c r="L38" s="116">
        <f>SUM('2-1_使用量:2-20_使用量'!K36)</f>
        <v>0</v>
      </c>
      <c r="M38" s="117">
        <f>SUM('2-1_使用量:2-20_使用量'!L36)</f>
        <v>0</v>
      </c>
      <c r="N38" s="2"/>
    </row>
    <row r="39" spans="2:14" ht="11.45" customHeight="1">
      <c r="B39" s="49"/>
      <c r="C39" s="63" t="s">
        <v>18</v>
      </c>
      <c r="D39" s="58"/>
      <c r="E39" s="58"/>
      <c r="F39" s="58"/>
      <c r="G39" s="59"/>
      <c r="H39" s="116">
        <f>SUM('2-1_使用量:2-20_使用量'!G37)</f>
        <v>0</v>
      </c>
      <c r="I39" s="112">
        <f>SUM('2-1_使用量:2-20_使用量'!H37)</f>
        <v>0</v>
      </c>
      <c r="J39" s="112">
        <f>SUM('2-1_使用量:2-20_使用量'!I37)</f>
        <v>0</v>
      </c>
      <c r="K39" s="16" t="s">
        <v>105</v>
      </c>
      <c r="L39" s="116">
        <f>SUM('2-1_使用量:2-20_使用量'!K37)</f>
        <v>0</v>
      </c>
      <c r="M39" s="117">
        <f>SUM('2-1_使用量:2-20_使用量'!L37)</f>
        <v>0</v>
      </c>
      <c r="N39" s="2"/>
    </row>
    <row r="40" spans="2:14" ht="11.45" customHeight="1">
      <c r="B40" s="49"/>
      <c r="C40" s="63" t="s">
        <v>19</v>
      </c>
      <c r="D40" s="58"/>
      <c r="E40" s="58"/>
      <c r="F40" s="58"/>
      <c r="G40" s="59"/>
      <c r="H40" s="116">
        <f>SUM('2-1_使用量:2-20_使用量'!G38)</f>
        <v>0</v>
      </c>
      <c r="I40" s="112">
        <f>SUM('2-1_使用量:2-20_使用量'!H38)</f>
        <v>0</v>
      </c>
      <c r="J40" s="112">
        <f>SUM('2-1_使用量:2-20_使用量'!I38)</f>
        <v>0</v>
      </c>
      <c r="K40" s="16" t="s">
        <v>105</v>
      </c>
      <c r="L40" s="116">
        <f>SUM('2-1_使用量:2-20_使用量'!K38)</f>
        <v>0</v>
      </c>
      <c r="M40" s="117">
        <f>SUM('2-1_使用量:2-20_使用量'!L38)</f>
        <v>0</v>
      </c>
      <c r="N40" s="2"/>
    </row>
    <row r="41" spans="2:14" ht="11.45" customHeight="1">
      <c r="B41" s="49"/>
      <c r="C41" s="504" t="s">
        <v>167</v>
      </c>
      <c r="D41" s="505"/>
      <c r="E41" s="505"/>
      <c r="F41" s="365"/>
      <c r="G41" s="66"/>
      <c r="H41" s="121">
        <f>SUM('2-1_使用量:2-20_使用量'!G39)</f>
        <v>0</v>
      </c>
      <c r="I41" s="122">
        <f>SUM('2-1_使用量:2-20_使用量'!H39)</f>
        <v>0</v>
      </c>
      <c r="J41" s="122">
        <f>SUM('2-1_使用量:2-20_使用量'!I39)</f>
        <v>0</v>
      </c>
      <c r="K41" s="16" t="s">
        <v>105</v>
      </c>
      <c r="L41" s="121">
        <f>SUM('2-1_使用量:2-20_使用量'!K39)</f>
        <v>0</v>
      </c>
      <c r="M41" s="125">
        <f>SUM('2-1_使用量:2-20_使用量'!L39)</f>
        <v>0</v>
      </c>
      <c r="N41" s="3"/>
    </row>
    <row r="42" spans="2:14" ht="11.45" customHeight="1">
      <c r="B42" s="49"/>
      <c r="C42" s="364" t="str">
        <f>'1_排出係数'!C31</f>
        <v>テナント空調エネルギー推計値（燃料不明）</v>
      </c>
      <c r="D42" s="365"/>
      <c r="E42" s="365"/>
      <c r="F42" s="365"/>
      <c r="G42" s="66"/>
      <c r="H42" s="121">
        <f>SUM('2-1_使用量:2-20_使用量'!G40)</f>
        <v>0</v>
      </c>
      <c r="I42" s="122">
        <f>SUM('2-1_使用量:2-20_使用量'!H40)</f>
        <v>0</v>
      </c>
      <c r="J42" s="122">
        <f>SUM('2-1_使用量:2-20_使用量'!I40)</f>
        <v>0</v>
      </c>
      <c r="K42" s="109" t="str">
        <f>IF('2-1_使用量'!J40="","",'2-1_使用量'!J40)</f>
        <v>GJ</v>
      </c>
      <c r="L42" s="126">
        <f>SUM('2-1_使用量:2-20_使用量'!K40)</f>
        <v>0</v>
      </c>
      <c r="M42" s="127">
        <f>SUM('2-1_使用量:2-20_使用量'!L40)</f>
        <v>0</v>
      </c>
      <c r="N42" s="3"/>
    </row>
    <row r="43" spans="2:14" ht="11.45" customHeight="1">
      <c r="B43" s="49"/>
      <c r="C43" s="364" t="str">
        <f>'1_排出係数'!C32</f>
        <v>その他の燃料 （　　　　　　　　　　　　　）</v>
      </c>
      <c r="D43" s="365"/>
      <c r="E43" s="365"/>
      <c r="F43" s="365"/>
      <c r="G43" s="66"/>
      <c r="H43" s="121">
        <f>SUM('2-1_使用量:2-20_使用量'!G41)</f>
        <v>0</v>
      </c>
      <c r="I43" s="122">
        <f>SUM('2-1_使用量:2-20_使用量'!H41)</f>
        <v>0</v>
      </c>
      <c r="J43" s="122">
        <f>SUM('2-1_使用量:2-20_使用量'!I41)</f>
        <v>0</v>
      </c>
      <c r="K43" s="109" t="str">
        <f>IF('2-1_使用量'!J41="","",'2-1_使用量'!J41)</f>
        <v/>
      </c>
      <c r="L43" s="126">
        <f>SUM('2-1_使用量:2-20_使用量'!K41)</f>
        <v>0</v>
      </c>
      <c r="M43" s="127">
        <f>SUM('2-1_使用量:2-20_使用量'!L41)</f>
        <v>0</v>
      </c>
      <c r="N43" s="3"/>
    </row>
    <row r="44" spans="2:14" ht="11.45" customHeight="1">
      <c r="B44" s="49"/>
      <c r="C44" s="364" t="str">
        <f>'1_排出係数'!C33</f>
        <v>その他の燃料 （　　　　　　　　　　　　　）</v>
      </c>
      <c r="D44" s="107"/>
      <c r="E44" s="107"/>
      <c r="F44" s="107"/>
      <c r="G44" s="108"/>
      <c r="H44" s="123">
        <f>SUM('2-1_使用量:2-20_使用量'!G42)</f>
        <v>0</v>
      </c>
      <c r="I44" s="124">
        <f>SUM('2-1_使用量:2-20_使用量'!H42)</f>
        <v>0</v>
      </c>
      <c r="J44" s="124">
        <f>SUM('2-1_使用量:2-20_使用量'!I42)</f>
        <v>0</v>
      </c>
      <c r="K44" s="109" t="str">
        <f>IF('2-1_使用量'!J42="","",'2-1_使用量'!J42)</f>
        <v/>
      </c>
      <c r="L44" s="128">
        <f>SUM('2-1_使用量:2-20_使用量'!K42)</f>
        <v>0</v>
      </c>
      <c r="M44" s="129">
        <f>SUM('2-1_使用量:2-20_使用量'!L42)</f>
        <v>0</v>
      </c>
      <c r="N44" s="3"/>
    </row>
    <row r="45" spans="2:14" ht="11.45" customHeight="1">
      <c r="B45" s="49"/>
      <c r="C45" s="63" t="s">
        <v>26</v>
      </c>
      <c r="D45" s="58"/>
      <c r="E45" s="58"/>
      <c r="F45" s="58"/>
      <c r="G45" s="59"/>
      <c r="H45" s="116">
        <f>SUM('2-1_使用量:2-20_使用量'!G43)</f>
        <v>0</v>
      </c>
      <c r="I45" s="112">
        <f>SUM('2-1_使用量:2-20_使用量'!H43)</f>
        <v>0</v>
      </c>
      <c r="J45" s="112">
        <f>SUM('2-1_使用量:2-20_使用量'!I43)</f>
        <v>0</v>
      </c>
      <c r="K45" s="15" t="s">
        <v>76</v>
      </c>
      <c r="L45" s="121">
        <f>SUM('2-1_使用量:2-20_使用量'!K43)</f>
        <v>0</v>
      </c>
      <c r="M45" s="125">
        <f>SUM('2-1_使用量:2-20_使用量'!L43)</f>
        <v>0</v>
      </c>
      <c r="N45" s="2"/>
    </row>
    <row r="46" spans="2:14" ht="11.45" customHeight="1">
      <c r="B46" s="49"/>
      <c r="C46" s="63" t="s">
        <v>25</v>
      </c>
      <c r="D46" s="58"/>
      <c r="E46" s="58"/>
      <c r="F46" s="58"/>
      <c r="G46" s="59"/>
      <c r="H46" s="116">
        <f>SUM('2-1_使用量:2-20_使用量'!G44)</f>
        <v>0</v>
      </c>
      <c r="I46" s="112">
        <f>SUM('2-1_使用量:2-20_使用量'!H44)</f>
        <v>0</v>
      </c>
      <c r="J46" s="112">
        <f>SUM('2-1_使用量:2-20_使用量'!I44)</f>
        <v>0</v>
      </c>
      <c r="K46" s="15" t="s">
        <v>76</v>
      </c>
      <c r="L46" s="116">
        <f>SUM('2-1_使用量:2-20_使用量'!K44)</f>
        <v>0</v>
      </c>
      <c r="M46" s="117">
        <f>SUM('2-1_使用量:2-20_使用量'!L44)</f>
        <v>0</v>
      </c>
      <c r="N46" s="2"/>
    </row>
    <row r="47" spans="2:14" ht="11.45" customHeight="1">
      <c r="B47" s="49"/>
      <c r="C47" s="63" t="s">
        <v>20</v>
      </c>
      <c r="D47" s="58"/>
      <c r="E47" s="58"/>
      <c r="F47" s="58"/>
      <c r="G47" s="59"/>
      <c r="H47" s="116">
        <f>SUM('2-1_使用量:2-20_使用量'!G45)</f>
        <v>0</v>
      </c>
      <c r="I47" s="112">
        <f>SUM('2-1_使用量:2-20_使用量'!H45)</f>
        <v>0</v>
      </c>
      <c r="J47" s="112">
        <f>SUM('2-1_使用量:2-20_使用量'!I45)</f>
        <v>0</v>
      </c>
      <c r="K47" s="15" t="s">
        <v>76</v>
      </c>
      <c r="L47" s="116">
        <f>SUM('2-1_使用量:2-20_使用量'!K45)</f>
        <v>0</v>
      </c>
      <c r="M47" s="117">
        <f>SUM('2-1_使用量:2-20_使用量'!L45)</f>
        <v>0</v>
      </c>
      <c r="N47" s="2"/>
    </row>
    <row r="48" spans="2:14" ht="11.45" customHeight="1">
      <c r="B48" s="49"/>
      <c r="C48" s="63" t="s">
        <v>21</v>
      </c>
      <c r="D48" s="58"/>
      <c r="E48" s="58"/>
      <c r="F48" s="58"/>
      <c r="G48" s="59"/>
      <c r="H48" s="116">
        <f>SUM('2-1_使用量:2-20_使用量'!G46)</f>
        <v>0</v>
      </c>
      <c r="I48" s="112">
        <f>SUM('2-1_使用量:2-20_使用量'!H46)</f>
        <v>0</v>
      </c>
      <c r="J48" s="112">
        <f>SUM('2-1_使用量:2-20_使用量'!I46)</f>
        <v>0</v>
      </c>
      <c r="K48" s="15" t="s">
        <v>76</v>
      </c>
      <c r="L48" s="116">
        <f>SUM('2-1_使用量:2-20_使用量'!K46)</f>
        <v>0</v>
      </c>
      <c r="M48" s="117">
        <f>SUM('2-1_使用量:2-20_使用量'!L46)</f>
        <v>0</v>
      </c>
      <c r="N48" s="2"/>
    </row>
    <row r="49" spans="1:14" ht="15" customHeight="1">
      <c r="B49" s="49"/>
      <c r="C49" s="80" t="s">
        <v>40</v>
      </c>
      <c r="D49" s="82"/>
      <c r="E49" s="81"/>
      <c r="F49" s="82"/>
      <c r="G49" s="82"/>
      <c r="H49" s="72" t="s">
        <v>77</v>
      </c>
      <c r="I49" s="73" t="s">
        <v>78</v>
      </c>
      <c r="J49" s="73" t="s">
        <v>78</v>
      </c>
      <c r="K49" s="27" t="s">
        <v>77</v>
      </c>
      <c r="L49" s="116">
        <f>SUM('2-1_使用量:2-20_使用量'!K47)</f>
        <v>0</v>
      </c>
      <c r="M49" s="446">
        <f>SUM('2-1_使用量:2-20_使用量'!L47)</f>
        <v>0</v>
      </c>
      <c r="N49" s="2"/>
    </row>
    <row r="50" spans="1:14" ht="15" customHeight="1">
      <c r="A50" t="s">
        <v>53</v>
      </c>
      <c r="B50" s="268" t="s">
        <v>54</v>
      </c>
      <c r="C50" s="269"/>
      <c r="D50" s="269"/>
      <c r="E50" s="269"/>
      <c r="F50" s="269"/>
      <c r="G50" s="269"/>
      <c r="H50" s="270"/>
      <c r="I50" s="270"/>
      <c r="J50" s="270"/>
      <c r="K50" s="270"/>
      <c r="L50" s="270"/>
      <c r="M50" s="271"/>
      <c r="N50" s="2"/>
    </row>
    <row r="51" spans="1:14" ht="24.95" customHeight="1">
      <c r="B51" s="26"/>
      <c r="C51" s="47" t="s">
        <v>56</v>
      </c>
      <c r="D51" s="48"/>
      <c r="E51" s="48"/>
      <c r="F51" s="261" t="s">
        <v>152</v>
      </c>
      <c r="G51" s="275" t="s">
        <v>58</v>
      </c>
      <c r="H51" s="272" t="s">
        <v>61</v>
      </c>
      <c r="I51" s="273" t="s">
        <v>62</v>
      </c>
      <c r="J51" s="274" t="s">
        <v>60</v>
      </c>
      <c r="K51" s="77" t="s">
        <v>57</v>
      </c>
      <c r="L51" s="78" t="s">
        <v>68</v>
      </c>
      <c r="M51" s="79" t="s">
        <v>90</v>
      </c>
      <c r="N51" s="2"/>
    </row>
    <row r="52" spans="1:14" ht="11.45" customHeight="1">
      <c r="B52" s="24"/>
      <c r="C52" s="533" t="s">
        <v>156</v>
      </c>
      <c r="D52" s="110" t="s">
        <v>22</v>
      </c>
      <c r="E52" s="140"/>
      <c r="F52" s="536"/>
      <c r="G52" s="534"/>
      <c r="H52" s="420">
        <f>SUM('2-1_使用量:2-20_使用量'!G50)</f>
        <v>0</v>
      </c>
      <c r="I52" s="135">
        <f>SUM('2-1_使用量:2-20_使用量'!H50)</f>
        <v>0</v>
      </c>
      <c r="J52" s="424">
        <f>SUM('2-1_使用量:2-20_使用量'!I50)</f>
        <v>0</v>
      </c>
      <c r="K52" s="18" t="s">
        <v>103</v>
      </c>
      <c r="L52" s="420">
        <f>SUM('2-1_使用量:2-20_使用量'!K50)</f>
        <v>0</v>
      </c>
      <c r="M52" s="430">
        <f>SUM('2-1_使用量:2-20_使用量'!L50)</f>
        <v>0</v>
      </c>
      <c r="N52" s="2"/>
    </row>
    <row r="53" spans="1:14" ht="11.45" customHeight="1">
      <c r="B53" s="24"/>
      <c r="C53" s="517"/>
      <c r="D53" s="57" t="s">
        <v>23</v>
      </c>
      <c r="E53" s="6"/>
      <c r="F53" s="537"/>
      <c r="G53" s="535"/>
      <c r="H53" s="421">
        <f>SUM('2-1_使用量:2-20_使用量'!G51)</f>
        <v>0</v>
      </c>
      <c r="I53" s="136">
        <f>SUM('2-1_使用量:2-20_使用量'!H51)</f>
        <v>0</v>
      </c>
      <c r="J53" s="425">
        <f>SUM('2-1_使用量:2-20_使用量'!I51)</f>
        <v>0</v>
      </c>
      <c r="K53" s="16" t="s">
        <v>103</v>
      </c>
      <c r="L53" s="421">
        <f>SUM('2-1_使用量:2-20_使用量'!K51)</f>
        <v>0</v>
      </c>
      <c r="M53" s="431">
        <f>SUM('2-1_使用量:2-20_使用量'!L51)</f>
        <v>0</v>
      </c>
      <c r="N53" s="2"/>
    </row>
    <row r="54" spans="1:14" ht="11.45" customHeight="1">
      <c r="B54" s="24"/>
      <c r="C54" s="516" t="s">
        <v>168</v>
      </c>
      <c r="D54" s="449" t="str">
        <f>IF('1_排出係数'!D42="","",'1_排出係数'!D42)</f>
        <v/>
      </c>
      <c r="E54" s="450"/>
      <c r="F54" s="348"/>
      <c r="G54" s="349">
        <f>'1_排出係数'!J42</f>
        <v>0</v>
      </c>
      <c r="H54" s="421">
        <f>SUM('2-1_使用量:2-20_使用量'!G52)</f>
        <v>0</v>
      </c>
      <c r="I54" s="136">
        <f>SUM('2-1_使用量:2-20_使用量'!H52)</f>
        <v>0</v>
      </c>
      <c r="J54" s="425">
        <f>SUM('2-1_使用量:2-20_使用量'!I52)</f>
        <v>0</v>
      </c>
      <c r="K54" s="343" t="s">
        <v>103</v>
      </c>
      <c r="L54" s="429"/>
      <c r="M54" s="432"/>
      <c r="N54" s="2"/>
    </row>
    <row r="55" spans="1:14" ht="11.45" customHeight="1">
      <c r="B55" s="24"/>
      <c r="C55" s="517"/>
      <c r="D55" s="449" t="str">
        <f>IF('1_排出係数'!D43="","",'1_排出係数'!D43)</f>
        <v/>
      </c>
      <c r="E55" s="450"/>
      <c r="F55" s="348"/>
      <c r="G55" s="349">
        <f>'1_排出係数'!J43</f>
        <v>0</v>
      </c>
      <c r="H55" s="421">
        <f>SUM('2-1_使用量:2-20_使用量'!G53)</f>
        <v>0</v>
      </c>
      <c r="I55" s="136">
        <f>SUM('2-1_使用量:2-20_使用量'!H53)</f>
        <v>0</v>
      </c>
      <c r="J55" s="425">
        <f>SUM('2-1_使用量:2-20_使用量'!I53)</f>
        <v>0</v>
      </c>
      <c r="K55" s="343" t="s">
        <v>103</v>
      </c>
      <c r="L55" s="429"/>
      <c r="M55" s="432"/>
      <c r="N55" s="2"/>
    </row>
    <row r="56" spans="1:14" ht="11.45" customHeight="1">
      <c r="B56" s="24"/>
      <c r="C56" s="517"/>
      <c r="D56" s="449" t="str">
        <f>IF('1_排出係数'!D44="","",'1_排出係数'!D44)</f>
        <v/>
      </c>
      <c r="E56" s="450"/>
      <c r="F56" s="348"/>
      <c r="G56" s="349">
        <f>'1_排出係数'!J44</f>
        <v>0</v>
      </c>
      <c r="H56" s="421">
        <f>SUM('2-1_使用量:2-20_使用量'!G54)</f>
        <v>0</v>
      </c>
      <c r="I56" s="136">
        <f>SUM('2-1_使用量:2-20_使用量'!H54)</f>
        <v>0</v>
      </c>
      <c r="J56" s="425">
        <f>SUM('2-1_使用量:2-20_使用量'!I54)</f>
        <v>0</v>
      </c>
      <c r="K56" s="343" t="s">
        <v>103</v>
      </c>
      <c r="L56" s="429"/>
      <c r="M56" s="432"/>
      <c r="N56" s="2"/>
    </row>
    <row r="57" spans="1:14" ht="11.45" customHeight="1">
      <c r="B57" s="24"/>
      <c r="C57" s="517"/>
      <c r="D57" s="449" t="str">
        <f>IF('1_排出係数'!D45="","",'1_排出係数'!D45)</f>
        <v/>
      </c>
      <c r="E57" s="450"/>
      <c r="F57" s="348"/>
      <c r="G57" s="349">
        <f>'1_排出係数'!J45</f>
        <v>0</v>
      </c>
      <c r="H57" s="421">
        <f>SUM('2-1_使用量:2-20_使用量'!G55)</f>
        <v>0</v>
      </c>
      <c r="I57" s="136">
        <f>SUM('2-1_使用量:2-20_使用量'!H55)</f>
        <v>0</v>
      </c>
      <c r="J57" s="425">
        <f>SUM('2-1_使用量:2-20_使用量'!I55)</f>
        <v>0</v>
      </c>
      <c r="K57" s="343" t="s">
        <v>103</v>
      </c>
      <c r="L57" s="429"/>
      <c r="M57" s="432"/>
      <c r="N57" s="2"/>
    </row>
    <row r="58" spans="1:14" ht="11.45" customHeight="1">
      <c r="B58" s="24"/>
      <c r="C58" s="517"/>
      <c r="D58" s="449" t="str">
        <f>IF('1_排出係数'!D46="","",'1_排出係数'!D46)</f>
        <v/>
      </c>
      <c r="E58" s="450"/>
      <c r="F58" s="348"/>
      <c r="G58" s="349">
        <f>'1_排出係数'!J46</f>
        <v>0</v>
      </c>
      <c r="H58" s="422">
        <f>SUM('2-1_使用量:2-20_使用量'!G56)</f>
        <v>0</v>
      </c>
      <c r="I58" s="137">
        <f>SUM('2-1_使用量:2-20_使用量'!H56)</f>
        <v>0</v>
      </c>
      <c r="J58" s="426">
        <f>SUM('2-1_使用量:2-20_使用量'!I56)</f>
        <v>0</v>
      </c>
      <c r="K58" s="344" t="s">
        <v>103</v>
      </c>
      <c r="L58" s="429"/>
      <c r="M58" s="432"/>
      <c r="N58" s="2"/>
    </row>
    <row r="59" spans="1:14" ht="11.45" customHeight="1">
      <c r="B59" s="24"/>
      <c r="C59" s="517"/>
      <c r="D59" s="449" t="str">
        <f>IF('1_排出係数'!D47="","",'1_排出係数'!D47)</f>
        <v/>
      </c>
      <c r="E59" s="450"/>
      <c r="F59" s="348"/>
      <c r="G59" s="349">
        <f>'1_排出係数'!J47</f>
        <v>0</v>
      </c>
      <c r="H59" s="421">
        <f>SUM('2-1_使用量:2-20_使用量'!G57)</f>
        <v>0</v>
      </c>
      <c r="I59" s="136">
        <f>SUM('2-1_使用量:2-20_使用量'!H57)</f>
        <v>0</v>
      </c>
      <c r="J59" s="425">
        <f>SUM('2-1_使用量:2-20_使用量'!I57)</f>
        <v>0</v>
      </c>
      <c r="K59" s="343" t="s">
        <v>103</v>
      </c>
      <c r="L59" s="429"/>
      <c r="M59" s="432"/>
      <c r="N59" s="2"/>
    </row>
    <row r="60" spans="1:14" ht="11.45" customHeight="1">
      <c r="B60" s="24"/>
      <c r="C60" s="517"/>
      <c r="D60" s="449" t="str">
        <f>IF('1_排出係数'!D48="","",'1_排出係数'!D48)</f>
        <v/>
      </c>
      <c r="E60" s="450"/>
      <c r="F60" s="348"/>
      <c r="G60" s="349">
        <f>'1_排出係数'!J48</f>
        <v>0</v>
      </c>
      <c r="H60" s="421">
        <f>SUM('2-1_使用量:2-20_使用量'!G58)</f>
        <v>0</v>
      </c>
      <c r="I60" s="136">
        <f>SUM('2-1_使用量:2-20_使用量'!H58)</f>
        <v>0</v>
      </c>
      <c r="J60" s="425">
        <f>SUM('2-1_使用量:2-20_使用量'!I58)</f>
        <v>0</v>
      </c>
      <c r="K60" s="343" t="s">
        <v>103</v>
      </c>
      <c r="L60" s="429"/>
      <c r="M60" s="432"/>
      <c r="N60" s="2"/>
    </row>
    <row r="61" spans="1:14" ht="11.45" customHeight="1">
      <c r="B61" s="24"/>
      <c r="C61" s="517"/>
      <c r="D61" s="449" t="str">
        <f>IF('1_排出係数'!D49="","",'1_排出係数'!D49)</f>
        <v/>
      </c>
      <c r="E61" s="450"/>
      <c r="F61" s="348"/>
      <c r="G61" s="349">
        <f>'1_排出係数'!J49</f>
        <v>0</v>
      </c>
      <c r="H61" s="421">
        <f>SUM('2-1_使用量:2-20_使用量'!G59)</f>
        <v>0</v>
      </c>
      <c r="I61" s="136">
        <f>SUM('2-1_使用量:2-20_使用量'!H59)</f>
        <v>0</v>
      </c>
      <c r="J61" s="425">
        <f>SUM('2-1_使用量:2-20_使用量'!I59)</f>
        <v>0</v>
      </c>
      <c r="K61" s="343" t="s">
        <v>103</v>
      </c>
      <c r="L61" s="429"/>
      <c r="M61" s="432"/>
      <c r="N61" s="2"/>
    </row>
    <row r="62" spans="1:14" ht="11.45" customHeight="1">
      <c r="B62" s="24"/>
      <c r="C62" s="517"/>
      <c r="D62" s="449" t="str">
        <f>IF('1_排出係数'!D50="","",'1_排出係数'!D50)</f>
        <v/>
      </c>
      <c r="E62" s="450"/>
      <c r="F62" s="348"/>
      <c r="G62" s="349">
        <f>'1_排出係数'!J50</f>
        <v>0</v>
      </c>
      <c r="H62" s="421">
        <f>SUM('2-1_使用量:2-20_使用量'!G60)</f>
        <v>0</v>
      </c>
      <c r="I62" s="136">
        <f>SUM('2-1_使用量:2-20_使用量'!H60)</f>
        <v>0</v>
      </c>
      <c r="J62" s="425">
        <f>SUM('2-1_使用量:2-20_使用量'!I60)</f>
        <v>0</v>
      </c>
      <c r="K62" s="343" t="s">
        <v>103</v>
      </c>
      <c r="L62" s="429"/>
      <c r="M62" s="432"/>
      <c r="N62" s="2"/>
    </row>
    <row r="63" spans="1:14" ht="11.45" customHeight="1">
      <c r="B63" s="24"/>
      <c r="C63" s="518"/>
      <c r="D63" s="449" t="str">
        <f>IF('1_排出係数'!D51="","",'1_排出係数'!D51)</f>
        <v/>
      </c>
      <c r="E63" s="450"/>
      <c r="F63" s="348"/>
      <c r="G63" s="349">
        <f>'1_排出係数'!J51</f>
        <v>0</v>
      </c>
      <c r="H63" s="422">
        <f>SUM('2-1_使用量:2-20_使用量'!G61)</f>
        <v>0</v>
      </c>
      <c r="I63" s="137">
        <f>SUM('2-1_使用量:2-20_使用量'!H61)</f>
        <v>0</v>
      </c>
      <c r="J63" s="426">
        <f>SUM('2-1_使用量:2-20_使用量'!I61)</f>
        <v>0</v>
      </c>
      <c r="K63" s="344" t="s">
        <v>103</v>
      </c>
      <c r="L63" s="429"/>
      <c r="M63" s="432"/>
      <c r="N63" s="2"/>
    </row>
    <row r="64" spans="1:14" ht="15" customHeight="1" thickBot="1">
      <c r="B64" s="369"/>
      <c r="C64" s="513" t="s">
        <v>162</v>
      </c>
      <c r="D64" s="514"/>
      <c r="E64" s="514"/>
      <c r="F64" s="514"/>
      <c r="G64" s="515"/>
      <c r="H64" s="417" t="str">
        <f>IF(SUM(H52:H53)=0,"",SUM(H52:H53))</f>
        <v/>
      </c>
      <c r="I64" s="84" t="str">
        <f>IF(SUM(I52:I53)=0,"",SUM(I52:I53))</f>
        <v/>
      </c>
      <c r="J64" s="427" t="str">
        <f>IF(SUM(J52:J53)=0,"",SUM(J52:J53))</f>
        <v/>
      </c>
      <c r="K64" s="17" t="s">
        <v>163</v>
      </c>
      <c r="L64" s="439">
        <f>SUM('2-1_使用量:2-20_使用量'!K62)</f>
        <v>0</v>
      </c>
      <c r="M64" s="447">
        <f>SUM('2-1_使用量:2-20_使用量'!L62)</f>
        <v>0</v>
      </c>
      <c r="N64" s="2"/>
    </row>
    <row r="65" spans="2:14" ht="15" customHeight="1" thickTop="1" thickBot="1">
      <c r="B65" s="377" t="s">
        <v>164</v>
      </c>
      <c r="C65" s="376"/>
      <c r="D65" s="87"/>
      <c r="E65" s="87"/>
      <c r="F65" s="87"/>
      <c r="G65" s="378"/>
      <c r="H65" s="423" t="s">
        <v>165</v>
      </c>
      <c r="I65" s="88" t="s">
        <v>166</v>
      </c>
      <c r="J65" s="428" t="s">
        <v>166</v>
      </c>
      <c r="K65" s="105" t="s">
        <v>165</v>
      </c>
      <c r="L65" s="438">
        <f>SUM('2-1_使用量:2-20_使用量'!K63)</f>
        <v>0</v>
      </c>
      <c r="M65" s="448">
        <f>SUM('2-1_使用量:2-20_使用量'!L63)</f>
        <v>0</v>
      </c>
      <c r="N65" s="1"/>
    </row>
    <row r="66" spans="2:14" s="370" customFormat="1" ht="11.45" customHeight="1" thickBot="1">
      <c r="B66" s="371"/>
      <c r="C66" s="372"/>
      <c r="D66" s="373"/>
      <c r="E66" s="373"/>
      <c r="F66" s="374"/>
      <c r="G66" s="374"/>
      <c r="H66" s="368"/>
      <c r="I66" s="368"/>
      <c r="J66" s="368"/>
      <c r="K66" s="375"/>
      <c r="L66" s="368"/>
      <c r="M66" s="368"/>
      <c r="N66" s="2"/>
    </row>
    <row r="67" spans="2:14" s="12" customFormat="1" ht="15" customHeight="1">
      <c r="B67" s="89" t="s">
        <v>50</v>
      </c>
      <c r="C67" s="90"/>
      <c r="D67" s="90"/>
      <c r="E67" s="90"/>
      <c r="F67" s="90"/>
      <c r="G67" s="91"/>
      <c r="H67" s="511" t="s">
        <v>52</v>
      </c>
      <c r="I67" s="506"/>
      <c r="J67" s="512"/>
      <c r="K67" s="92" t="s">
        <v>28</v>
      </c>
      <c r="L67" s="506" t="s">
        <v>89</v>
      </c>
      <c r="M67" s="507"/>
    </row>
    <row r="68" spans="2:14" ht="11.45" customHeight="1">
      <c r="B68" s="93" t="s">
        <v>47</v>
      </c>
      <c r="C68" s="94"/>
      <c r="D68" s="94"/>
      <c r="E68" s="94"/>
      <c r="F68" s="94"/>
      <c r="G68" s="94"/>
      <c r="H68" s="508">
        <f>SUM('2-1_使用量:2-20_使用量'!G68:I68)</f>
        <v>0</v>
      </c>
      <c r="I68" s="509"/>
      <c r="J68" s="510"/>
      <c r="K68" s="95" t="s">
        <v>103</v>
      </c>
      <c r="L68" s="502">
        <f>SUM('2-1_使用量:2-20_使用量'!K68:L68)</f>
        <v>0</v>
      </c>
      <c r="M68" s="503"/>
    </row>
    <row r="69" spans="2:14" ht="11.45" customHeight="1">
      <c r="B69" s="96" t="s">
        <v>48</v>
      </c>
      <c r="C69" s="97"/>
      <c r="D69" s="97"/>
      <c r="E69" s="97"/>
      <c r="F69" s="97"/>
      <c r="G69" s="97"/>
      <c r="H69" s="497">
        <f>SUM('2-1_使用量:2-20_使用量'!G69:I69)</f>
        <v>0</v>
      </c>
      <c r="I69" s="498"/>
      <c r="J69" s="499"/>
      <c r="K69" s="16" t="s">
        <v>76</v>
      </c>
      <c r="L69" s="500">
        <f>SUM('2-1_使用量:2-20_使用量'!K69:L69)</f>
        <v>0</v>
      </c>
      <c r="M69" s="501"/>
    </row>
    <row r="70" spans="2:14" ht="11.45" customHeight="1">
      <c r="B70" s="96" t="str">
        <f>'2-1_使用量'!B70</f>
        <v>Ｊ－クレジット制度により創出されたクレジット　</v>
      </c>
      <c r="C70" s="97"/>
      <c r="D70" s="97"/>
      <c r="E70" s="97"/>
      <c r="F70" s="97"/>
      <c r="G70" s="97"/>
      <c r="H70" s="497">
        <f>SUM('2-1_使用量:2-20_使用量'!G70:I70)</f>
        <v>0</v>
      </c>
      <c r="I70" s="498"/>
      <c r="J70" s="499"/>
      <c r="K70" s="16" t="s">
        <v>104</v>
      </c>
      <c r="L70" s="500">
        <f>SUM('2-1_使用量:2-20_使用量'!K70:L70)</f>
        <v>0</v>
      </c>
      <c r="M70" s="501"/>
    </row>
    <row r="71" spans="2:14" ht="11.45" customHeight="1">
      <c r="B71" s="96" t="str">
        <f>'2-1_使用量'!B71</f>
        <v>県が認証したクレジット</v>
      </c>
      <c r="C71" s="97"/>
      <c r="D71" s="97"/>
      <c r="E71" s="97"/>
      <c r="F71" s="97"/>
      <c r="G71" s="97"/>
      <c r="H71" s="497">
        <f>SUM('2-1_使用量:2-20_使用量'!G71:I71)</f>
        <v>0</v>
      </c>
      <c r="I71" s="498"/>
      <c r="J71" s="499"/>
      <c r="K71" s="16" t="s">
        <v>104</v>
      </c>
      <c r="L71" s="500">
        <f>SUM('2-1_使用量:2-20_使用量'!K71:L71)</f>
        <v>0</v>
      </c>
      <c r="M71" s="501"/>
    </row>
    <row r="72" spans="2:14" ht="11.45" customHeight="1" thickBot="1">
      <c r="B72" s="98" t="s">
        <v>49</v>
      </c>
      <c r="C72" s="99"/>
      <c r="D72" s="99"/>
      <c r="E72" s="99"/>
      <c r="F72" s="139"/>
      <c r="G72" s="99"/>
      <c r="H72" s="490">
        <f>SUM('2-1_使用量:2-20_使用量'!G72:I72)</f>
        <v>0</v>
      </c>
      <c r="I72" s="491"/>
      <c r="J72" s="492"/>
      <c r="K72" s="100" t="s">
        <v>103</v>
      </c>
      <c r="L72" s="493">
        <f>SUM('2-1_使用量:2-20_使用量'!K72:L72)</f>
        <v>0</v>
      </c>
      <c r="M72" s="494"/>
    </row>
    <row r="73" spans="2:14" ht="15" customHeight="1" thickTop="1" thickBot="1">
      <c r="B73" s="86" t="s">
        <v>44</v>
      </c>
      <c r="C73" s="87"/>
      <c r="D73" s="87"/>
      <c r="E73" s="87"/>
      <c r="F73" s="87"/>
      <c r="G73" s="101"/>
      <c r="H73" s="495" t="s">
        <v>81</v>
      </c>
      <c r="I73" s="496"/>
      <c r="J73" s="102" t="s">
        <v>82</v>
      </c>
      <c r="K73" s="103" t="s">
        <v>82</v>
      </c>
      <c r="L73" s="488">
        <f>SUM('2-1_使用量:2-20_使用量'!K73:L73)</f>
        <v>0</v>
      </c>
      <c r="M73" s="489"/>
      <c r="N73" s="1"/>
    </row>
  </sheetData>
  <sheetProtection password="8C4F" sheet="1" formatCells="0"/>
  <mergeCells count="52">
    <mergeCell ref="C31:C32"/>
    <mergeCell ref="C33:C35"/>
    <mergeCell ref="C52:C53"/>
    <mergeCell ref="G52:G53"/>
    <mergeCell ref="F52:F53"/>
    <mergeCell ref="F4:M4"/>
    <mergeCell ref="G8:G9"/>
    <mergeCell ref="E12:F13"/>
    <mergeCell ref="L6:L9"/>
    <mergeCell ref="E8:F9"/>
    <mergeCell ref="G6:G7"/>
    <mergeCell ref="L70:M70"/>
    <mergeCell ref="L68:M68"/>
    <mergeCell ref="H69:J69"/>
    <mergeCell ref="C41:E41"/>
    <mergeCell ref="L69:M69"/>
    <mergeCell ref="H70:J70"/>
    <mergeCell ref="L67:M67"/>
    <mergeCell ref="H68:J68"/>
    <mergeCell ref="H67:J67"/>
    <mergeCell ref="D54:E54"/>
    <mergeCell ref="D55:E55"/>
    <mergeCell ref="D58:E58"/>
    <mergeCell ref="D57:E57"/>
    <mergeCell ref="D56:E56"/>
    <mergeCell ref="C64:G64"/>
    <mergeCell ref="C54:C63"/>
    <mergeCell ref="L73:M73"/>
    <mergeCell ref="H72:J72"/>
    <mergeCell ref="L72:M72"/>
    <mergeCell ref="H73:I73"/>
    <mergeCell ref="H71:J71"/>
    <mergeCell ref="L71:M71"/>
    <mergeCell ref="S6:S9"/>
    <mergeCell ref="C29:C30"/>
    <mergeCell ref="M6:M9"/>
    <mergeCell ref="B6:D7"/>
    <mergeCell ref="B8:D9"/>
    <mergeCell ref="B10:D11"/>
    <mergeCell ref="B12:D13"/>
    <mergeCell ref="G10:G11"/>
    <mergeCell ref="I6:K9"/>
    <mergeCell ref="E6:F7"/>
    <mergeCell ref="R6:R9"/>
    <mergeCell ref="O6:Q9"/>
    <mergeCell ref="G12:G13"/>
    <mergeCell ref="E10:F11"/>
    <mergeCell ref="D59:E59"/>
    <mergeCell ref="D60:E60"/>
    <mergeCell ref="D61:E61"/>
    <mergeCell ref="D62:E62"/>
    <mergeCell ref="D63:E63"/>
  </mergeCells>
  <phoneticPr fontId="23"/>
  <printOptions horizontalCentered="1" verticalCentered="1"/>
  <pageMargins left="0.19685039370078741" right="0.19685039370078741" top="0.39370078740157483" bottom="0.39370078740157483" header="0.19685039370078741" footer="0.31496062992125984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E5" sqref="E5:H5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6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Lx1o8BlC8KzQ2t8SgTlKPYBatIzApH/9KgiHDn/pWLTp+0PlgK2ttfznhcTBAlDkqubhTafp68gzub6mUobUPw==" saltValue="rR/SUNc+RMxmbav9cJRSYg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E5" sqref="E5:H5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7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Ryw+uvWCfmEjEcci2DIDthBNMJE3iU2PbS1b6oUF4DpLnjWHZ0iZ5eL5vmki5/upym2ZKBnoO+kz9iAfQoPL3w==" saltValue="1lBFfDBi936dHxozvHpm4Q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T19" sqref="T19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8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iJ+9nQ1nfl179ZcVVCvpvCXxf9ernawhxSSsrxiFZ4/2c2dh7rfse5G2qCJCfSN1jU+m/OQPRnuwxjP+pSxnpw==" saltValue="J2fYT/72lwTjRpunOLKS5Q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T19" sqref="T19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9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VkzDEcI6XjdprF7fB10dX2YnKsD36NLo2x3e4VdymXSvjME1Yh9qBP7eZexPfw8ajeibgMKyZmFkzif6FMfVJg==" saltValue="yfuc0XufICCx0PZGR1c5pQ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T19" sqref="T19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10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0QGcX+ihZ1941h/CB4wGVQAYc9xNAjb4m1erH/DVWoIpCz7DpQjQHyEyLobb3tlRTOW0N4Y3Yd2tl48HjiWEQA==" saltValue="MF13k2YDIvIW7raANM4xoA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T19" sqref="T19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11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BLHb/VNxbU4Zhklp886WtHf8WFOdZtYPJCxCaaoWGZw06vhrmi73azrjMs7gbNOEsxEqAt7me62rL8zdV1HRAA==" saltValue="iopchLEku7MsT9am+5Rc+g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T19" sqref="T19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12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0aFbhpLW1s4jbM5nlwrHsPHEQR5ptc20R6EwlAsM4ILpYL131/cVIIcN2rQ5hOjSO6XmR0GVOE8KynVLOWZzUA==" saltValue="kQXY6y9tjmY9fmIkVshi5Q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T19" sqref="T19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13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ei5kAhvozodZj/ahiqQowD/Sf48zgSA+oMhZLPZLgTTD7CFYi+ypaMLUXdphHCyYgGq+2eGFhQLV+ZHDtLC1Sw==" saltValue="hqXM/7rtEfUf80uxZmqBUA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T19" sqref="T19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14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CzzeXQPI28X/aPa/vOBgnK6fduXgGlKiwqySqhawjnNFYYHrm0Qe3WnFQxVY+JdPSlH8lwrXiqwK4dLJ/bGhNA==" saltValue="E69GZPwo7he7vdBjX+5H3g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T19" sqref="T19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15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mr34MlDD5XPQ9cMVUaFEho0TmcN/7x4oUm21FCDyVeF0AJ/ZvezsPUK85WguAywZMQ/LSJ+G29c8X6gzaE1K1g==" saltValue="h2eXgeYihVE93tj3SO8Pxw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U73"/>
  <sheetViews>
    <sheetView showGridLines="0" view="pageBreakPreview" zoomScaleNormal="100" zoomScaleSheetLayoutView="100" workbookViewId="0">
      <selection activeCell="F4" sqref="F4:M4"/>
    </sheetView>
  </sheetViews>
  <sheetFormatPr defaultRowHeight="13.5"/>
  <cols>
    <col min="1" max="1" width="2.625" customWidth="1"/>
    <col min="2" max="2" width="1.625" customWidth="1"/>
    <col min="3" max="4" width="8.625" customWidth="1"/>
    <col min="5" max="5" width="5.625" customWidth="1"/>
    <col min="6" max="7" width="7.625" customWidth="1"/>
    <col min="8" max="10" width="8.625" customWidth="1"/>
    <col min="11" max="11" width="6.625" customWidth="1"/>
    <col min="12" max="13" width="8.625" customWidth="1"/>
    <col min="14" max="14" width="2.625" customWidth="1"/>
    <col min="15" max="15" width="8.25" customWidth="1"/>
  </cols>
  <sheetData>
    <row r="1" spans="2:21" ht="6.75" customHeight="1" thickBot="1"/>
    <row r="2" spans="2:21" ht="20.100000000000001" customHeight="1" thickBot="1">
      <c r="B2" s="211" t="s">
        <v>121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/>
    </row>
    <row r="3" spans="2:21" ht="18" customHeight="1" thickBot="1">
      <c r="B3" s="333" t="s">
        <v>150</v>
      </c>
    </row>
    <row r="4" spans="2:21" ht="21" customHeight="1" thickBot="1">
      <c r="B4" s="141" t="s">
        <v>63</v>
      </c>
      <c r="C4" s="142"/>
      <c r="D4" s="142"/>
      <c r="E4" s="143"/>
      <c r="F4" s="519" t="str">
        <f>IF('2-1_使用量'!E4="","",'2-1_使用量'!E4)</f>
        <v/>
      </c>
      <c r="G4" s="520"/>
      <c r="H4" s="520"/>
      <c r="I4" s="520"/>
      <c r="J4" s="520"/>
      <c r="K4" s="520"/>
      <c r="L4" s="520"/>
      <c r="M4" s="521"/>
    </row>
    <row r="5" spans="2:21" ht="5.0999999999999996" customHeight="1" thickBot="1"/>
    <row r="6" spans="2:21" ht="12.95" customHeight="1">
      <c r="B6" s="457" t="s">
        <v>88</v>
      </c>
      <c r="C6" s="458"/>
      <c r="D6" s="458"/>
      <c r="E6" s="552">
        <f>ROUND(SUM('2-1_使用量:2-20_使用量'!N8),0)</f>
        <v>0</v>
      </c>
      <c r="F6" s="553"/>
      <c r="G6" s="529" t="s">
        <v>66</v>
      </c>
      <c r="I6" s="475" t="s">
        <v>144</v>
      </c>
      <c r="J6" s="476"/>
      <c r="K6" s="476"/>
      <c r="L6" s="526" t="s">
        <v>143</v>
      </c>
      <c r="M6" s="454" t="s">
        <v>91</v>
      </c>
      <c r="O6" s="451"/>
      <c r="P6" s="451"/>
      <c r="Q6" s="451"/>
      <c r="R6" s="451"/>
      <c r="S6" s="451"/>
    </row>
    <row r="7" spans="2:21" ht="12.95" customHeight="1">
      <c r="B7" s="459"/>
      <c r="C7" s="460"/>
      <c r="D7" s="460"/>
      <c r="E7" s="550"/>
      <c r="F7" s="551"/>
      <c r="G7" s="474"/>
      <c r="I7" s="477"/>
      <c r="J7" s="478"/>
      <c r="K7" s="478"/>
      <c r="L7" s="527"/>
      <c r="M7" s="455"/>
      <c r="O7" s="451"/>
      <c r="P7" s="451"/>
      <c r="Q7" s="451"/>
      <c r="R7" s="451"/>
      <c r="S7" s="451"/>
    </row>
    <row r="8" spans="2:21" ht="12.95" customHeight="1">
      <c r="B8" s="461" t="s">
        <v>159</v>
      </c>
      <c r="C8" s="462"/>
      <c r="D8" s="462"/>
      <c r="E8" s="548">
        <f>M65</f>
        <v>0</v>
      </c>
      <c r="F8" s="549"/>
      <c r="G8" s="473" t="s">
        <v>67</v>
      </c>
      <c r="I8" s="477"/>
      <c r="J8" s="478"/>
      <c r="K8" s="478"/>
      <c r="L8" s="527"/>
      <c r="M8" s="455"/>
      <c r="O8" s="451"/>
      <c r="P8" s="451"/>
      <c r="Q8" s="451"/>
      <c r="R8" s="451"/>
      <c r="S8" s="451"/>
    </row>
    <row r="9" spans="2:21" ht="12.95" customHeight="1">
      <c r="B9" s="463"/>
      <c r="C9" s="464"/>
      <c r="D9" s="464"/>
      <c r="E9" s="550"/>
      <c r="F9" s="551"/>
      <c r="G9" s="474"/>
      <c r="I9" s="479"/>
      <c r="J9" s="480"/>
      <c r="K9" s="480"/>
      <c r="L9" s="528"/>
      <c r="M9" s="456"/>
      <c r="O9" s="451"/>
      <c r="P9" s="451"/>
      <c r="Q9" s="451"/>
      <c r="R9" s="451"/>
      <c r="S9" s="451"/>
    </row>
    <row r="10" spans="2:21" ht="12.75" customHeight="1">
      <c r="B10" s="465" t="s">
        <v>65</v>
      </c>
      <c r="C10" s="466"/>
      <c r="D10" s="466"/>
      <c r="E10" s="542"/>
      <c r="F10" s="543"/>
      <c r="G10" s="473" t="s">
        <v>67</v>
      </c>
      <c r="I10" s="147" t="s">
        <v>84</v>
      </c>
      <c r="J10" s="148"/>
      <c r="K10" s="148"/>
      <c r="L10" s="380">
        <f ca="1">SUMPRODUCT(SUMIF(INDIRECT("'2-"&amp;ROW($A$1:$A$20)&amp;"_使用量'"&amp;"!ｋ8"),"&gt;=3000",INDIRECT("'2-"&amp;ROW($A$1:$A$20)&amp;"_使用量'"&amp;"!k5"))*1)</f>
        <v>0</v>
      </c>
      <c r="M10" s="381"/>
      <c r="O10" s="320"/>
      <c r="P10" s="321"/>
      <c r="Q10" s="321"/>
      <c r="R10" s="322"/>
      <c r="S10" s="323"/>
    </row>
    <row r="11" spans="2:21" ht="12.95" customHeight="1">
      <c r="B11" s="467"/>
      <c r="C11" s="468"/>
      <c r="D11" s="468"/>
      <c r="E11" s="544"/>
      <c r="F11" s="545"/>
      <c r="G11" s="474"/>
      <c r="I11" s="149" t="s">
        <v>85</v>
      </c>
      <c r="J11" s="150"/>
      <c r="K11" s="150"/>
      <c r="L11" s="382">
        <f ca="1">SUMPRODUCT(SUMIF(INDIRECT("'2-"&amp;ROW($A$1:$A$20)&amp;"_使用量'"&amp;"!ｋ8"),"&gt;=1500",INDIRECT("'2-"&amp;ROW($A$1:$A$20)&amp;"_使用量'"&amp;"!k5"))*1)-L10</f>
        <v>0</v>
      </c>
      <c r="M11" s="383"/>
      <c r="O11" s="321"/>
      <c r="P11" s="321"/>
      <c r="Q11" s="321"/>
      <c r="R11" s="322"/>
      <c r="S11" s="323"/>
    </row>
    <row r="12" spans="2:21" ht="12.95" customHeight="1">
      <c r="B12" s="469" t="s">
        <v>92</v>
      </c>
      <c r="C12" s="470"/>
      <c r="D12" s="470"/>
      <c r="E12" s="542"/>
      <c r="F12" s="543"/>
      <c r="G12" s="473" t="s">
        <v>67</v>
      </c>
      <c r="I12" s="149" t="s">
        <v>86</v>
      </c>
      <c r="J12" s="150"/>
      <c r="K12" s="150"/>
      <c r="L12" s="382">
        <f ca="1">SUMPRODUCT(SUMIF(INDIRECT("'2-"&amp;ROW($A$1:$A$20)&amp;"_使用量'"&amp;"!ｋ8"),"&gt;0",INDIRECT("'2-"&amp;ROW($A$1:$A$20)&amp;"_使用量'"&amp;"!ｋ５"))*1)-SUM(L10:L11)</f>
        <v>0</v>
      </c>
      <c r="M12" s="383"/>
      <c r="O12" s="321"/>
      <c r="P12" s="321"/>
      <c r="Q12" s="321"/>
      <c r="R12" s="322"/>
      <c r="S12" s="323"/>
    </row>
    <row r="13" spans="2:21" ht="12.95" customHeight="1" thickBot="1">
      <c r="B13" s="471"/>
      <c r="C13" s="472"/>
      <c r="D13" s="472"/>
      <c r="E13" s="546"/>
      <c r="F13" s="547"/>
      <c r="G13" s="485"/>
      <c r="I13" s="151" t="s">
        <v>87</v>
      </c>
      <c r="J13" s="152"/>
      <c r="K13" s="152"/>
      <c r="L13" s="384">
        <f ca="1">SUM(L10:L12)</f>
        <v>0</v>
      </c>
      <c r="M13" s="385"/>
      <c r="O13" s="324"/>
      <c r="P13" s="324"/>
      <c r="Q13" s="324"/>
      <c r="R13" s="322"/>
      <c r="S13" s="323"/>
    </row>
    <row r="14" spans="2:21" ht="4.5" customHeight="1" thickBot="1"/>
    <row r="15" spans="2:21" s="12" customFormat="1" ht="15" customHeight="1" thickBot="1">
      <c r="B15" s="180" t="s">
        <v>39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  <c r="N15" s="4"/>
      <c r="T15"/>
      <c r="U15"/>
    </row>
    <row r="16" spans="2:21" ht="5.0999999999999996" customHeight="1" thickBo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2:14" ht="15" customHeight="1">
      <c r="B17" s="43" t="s">
        <v>59</v>
      </c>
      <c r="C17" s="44"/>
      <c r="D17" s="44"/>
      <c r="E17" s="45"/>
      <c r="F17" s="44"/>
      <c r="G17" s="44"/>
      <c r="H17" s="221"/>
      <c r="I17" s="221"/>
      <c r="J17" s="221"/>
      <c r="K17" s="221"/>
      <c r="L17" s="221"/>
      <c r="M17" s="222"/>
      <c r="N17" s="5"/>
    </row>
    <row r="18" spans="2:14" ht="24.95" customHeight="1">
      <c r="B18" s="46"/>
      <c r="C18" s="47" t="s">
        <v>55</v>
      </c>
      <c r="D18" s="48"/>
      <c r="E18" s="48"/>
      <c r="F18" s="48"/>
      <c r="G18" s="48"/>
      <c r="H18" s="262" t="s">
        <v>61</v>
      </c>
      <c r="I18" s="263" t="s">
        <v>62</v>
      </c>
      <c r="J18" s="264" t="s">
        <v>60</v>
      </c>
      <c r="K18" s="265" t="s">
        <v>28</v>
      </c>
      <c r="L18" s="266" t="s">
        <v>68</v>
      </c>
      <c r="M18" s="267" t="s">
        <v>90</v>
      </c>
      <c r="N18" s="5"/>
    </row>
    <row r="19" spans="2:14" ht="11.45" customHeight="1">
      <c r="B19" s="49"/>
      <c r="C19" s="50" t="s">
        <v>79</v>
      </c>
      <c r="D19" s="138"/>
      <c r="E19" s="51"/>
      <c r="F19" s="51"/>
      <c r="G19" s="52"/>
      <c r="H19" s="119">
        <f>SUM('2-1_使用量:2-20_使用量'!G17)</f>
        <v>0</v>
      </c>
      <c r="I19" s="120">
        <f>SUM('2-1_使用量:2-20_使用量'!H17)</f>
        <v>0</v>
      </c>
      <c r="J19" s="120">
        <f>SUM('2-1_使用量:2-20_使用量'!I17)</f>
        <v>0</v>
      </c>
      <c r="K19" s="14" t="s">
        <v>24</v>
      </c>
      <c r="L19" s="114">
        <f>SUM('2-1_使用量:2-20_使用量'!K17)</f>
        <v>0</v>
      </c>
      <c r="M19" s="115">
        <f>SUM('2-1_使用量:2-20_使用量'!L17)</f>
        <v>0</v>
      </c>
      <c r="N19" s="2"/>
    </row>
    <row r="20" spans="2:14" ht="11.45" customHeight="1">
      <c r="B20" s="49"/>
      <c r="C20" s="56"/>
      <c r="D20" s="57" t="s">
        <v>80</v>
      </c>
      <c r="F20" s="58"/>
      <c r="G20" s="59"/>
      <c r="H20" s="121">
        <f>SUM('2-1_使用量:2-20_使用量'!G18)</f>
        <v>0</v>
      </c>
      <c r="I20" s="122">
        <f>SUM('2-1_使用量:2-20_使用量'!H18)</f>
        <v>0</v>
      </c>
      <c r="J20" s="122">
        <f>SUM('2-1_使用量:2-20_使用量'!I18)</f>
        <v>0</v>
      </c>
      <c r="K20" s="15" t="s">
        <v>24</v>
      </c>
      <c r="L20" s="116">
        <f>SUM('2-1_使用量:2-20_使用量'!K18)</f>
        <v>0</v>
      </c>
      <c r="M20" s="117">
        <f>SUM('2-1_使用量:2-20_使用量'!L18)</f>
        <v>0</v>
      </c>
      <c r="N20" s="2"/>
    </row>
    <row r="21" spans="2:14" ht="11.45" customHeight="1">
      <c r="B21" s="49"/>
      <c r="C21" s="63" t="s">
        <v>0</v>
      </c>
      <c r="D21" s="58"/>
      <c r="E21" s="58"/>
      <c r="F21" s="58"/>
      <c r="G21" s="59"/>
      <c r="H21" s="121">
        <f>SUM('2-1_使用量:2-20_使用量'!G19)</f>
        <v>0</v>
      </c>
      <c r="I21" s="122">
        <f>SUM('2-1_使用量:2-20_使用量'!H19)</f>
        <v>0</v>
      </c>
      <c r="J21" s="122">
        <f>SUM('2-1_使用量:2-20_使用量'!I19)</f>
        <v>0</v>
      </c>
      <c r="K21" s="15" t="s">
        <v>24</v>
      </c>
      <c r="L21" s="116">
        <f>SUM('2-1_使用量:2-20_使用量'!K19)</f>
        <v>0</v>
      </c>
      <c r="M21" s="117">
        <f>SUM('2-1_使用量:2-20_使用量'!L19)</f>
        <v>0</v>
      </c>
      <c r="N21" s="2"/>
    </row>
    <row r="22" spans="2:14" ht="11.45" customHeight="1">
      <c r="B22" s="49"/>
      <c r="C22" s="63" t="s">
        <v>1</v>
      </c>
      <c r="D22" s="58"/>
      <c r="E22" s="58"/>
      <c r="F22" s="58"/>
      <c r="G22" s="59"/>
      <c r="H22" s="121">
        <f>SUM('2-1_使用量:2-20_使用量'!G20)</f>
        <v>0</v>
      </c>
      <c r="I22" s="122">
        <f>SUM('2-1_使用量:2-20_使用量'!H20)</f>
        <v>0</v>
      </c>
      <c r="J22" s="122">
        <f>SUM('2-1_使用量:2-20_使用量'!I20)</f>
        <v>0</v>
      </c>
      <c r="K22" s="15" t="s">
        <v>66</v>
      </c>
      <c r="L22" s="116">
        <f>SUM('2-1_使用量:2-20_使用量'!K20)</f>
        <v>0</v>
      </c>
      <c r="M22" s="117">
        <f>SUM('2-1_使用量:2-20_使用量'!L20)</f>
        <v>0</v>
      </c>
      <c r="N22" s="2"/>
    </row>
    <row r="23" spans="2:14" ht="11.45" customHeight="1">
      <c r="B23" s="49"/>
      <c r="C23" s="63" t="s">
        <v>2</v>
      </c>
      <c r="D23" s="58"/>
      <c r="E23" s="58"/>
      <c r="F23" s="58"/>
      <c r="G23" s="59"/>
      <c r="H23" s="121">
        <f>SUM('2-1_使用量:2-20_使用量'!G21)</f>
        <v>0</v>
      </c>
      <c r="I23" s="122">
        <f>SUM('2-1_使用量:2-20_使用量'!H21)</f>
        <v>0</v>
      </c>
      <c r="J23" s="122">
        <f>SUM('2-1_使用量:2-20_使用量'!I21)</f>
        <v>0</v>
      </c>
      <c r="K23" s="15" t="s">
        <v>66</v>
      </c>
      <c r="L23" s="116">
        <f>SUM('2-1_使用量:2-20_使用量'!K21)</f>
        <v>0</v>
      </c>
      <c r="M23" s="117">
        <f>SUM('2-1_使用量:2-20_使用量'!L21)</f>
        <v>0</v>
      </c>
      <c r="N23" s="2"/>
    </row>
    <row r="24" spans="2:14" ht="11.45" customHeight="1">
      <c r="B24" s="49"/>
      <c r="C24" s="63" t="s">
        <v>3</v>
      </c>
      <c r="D24" s="58"/>
      <c r="E24" s="58"/>
      <c r="F24" s="58"/>
      <c r="G24" s="59"/>
      <c r="H24" s="121">
        <f>SUM('2-1_使用量:2-20_使用量'!G22)</f>
        <v>0</v>
      </c>
      <c r="I24" s="122">
        <f>SUM('2-1_使用量:2-20_使用量'!H22)</f>
        <v>0</v>
      </c>
      <c r="J24" s="122">
        <f>SUM('2-1_使用量:2-20_使用量'!I22)</f>
        <v>0</v>
      </c>
      <c r="K24" s="15" t="s">
        <v>66</v>
      </c>
      <c r="L24" s="116">
        <f>SUM('2-1_使用量:2-20_使用量'!K22)</f>
        <v>0</v>
      </c>
      <c r="M24" s="117">
        <f>SUM('2-1_使用量:2-20_使用量'!L22)</f>
        <v>0</v>
      </c>
      <c r="N24" s="2"/>
    </row>
    <row r="25" spans="2:14" ht="11.45" customHeight="1">
      <c r="B25" s="49"/>
      <c r="C25" s="63" t="s">
        <v>4</v>
      </c>
      <c r="D25" s="58"/>
      <c r="E25" s="58"/>
      <c r="F25" s="58"/>
      <c r="G25" s="59"/>
      <c r="H25" s="121">
        <f>SUM('2-1_使用量:2-20_使用量'!G23)</f>
        <v>0</v>
      </c>
      <c r="I25" s="122">
        <f>SUM('2-1_使用量:2-20_使用量'!H23)</f>
        <v>0</v>
      </c>
      <c r="J25" s="122">
        <f>SUM('2-1_使用量:2-20_使用量'!I23)</f>
        <v>0</v>
      </c>
      <c r="K25" s="15" t="s">
        <v>66</v>
      </c>
      <c r="L25" s="116">
        <f>SUM('2-1_使用量:2-20_使用量'!K23)</f>
        <v>0</v>
      </c>
      <c r="M25" s="117">
        <f>SUM('2-1_使用量:2-20_使用量'!L23)</f>
        <v>0</v>
      </c>
      <c r="N25" s="2"/>
    </row>
    <row r="26" spans="2:14" ht="11.45" customHeight="1">
      <c r="B26" s="49"/>
      <c r="C26" s="63" t="s">
        <v>5</v>
      </c>
      <c r="D26" s="58"/>
      <c r="E26" s="58"/>
      <c r="F26" s="58"/>
      <c r="G26" s="59"/>
      <c r="H26" s="121">
        <f>SUM('2-1_使用量:2-20_使用量'!G24)</f>
        <v>0</v>
      </c>
      <c r="I26" s="122">
        <f>SUM('2-1_使用量:2-20_使用量'!H24)</f>
        <v>0</v>
      </c>
      <c r="J26" s="122">
        <f>SUM('2-1_使用量:2-20_使用量'!I24)</f>
        <v>0</v>
      </c>
      <c r="K26" s="15" t="s">
        <v>66</v>
      </c>
      <c r="L26" s="116">
        <f>SUM('2-1_使用量:2-20_使用量'!K24)</f>
        <v>0</v>
      </c>
      <c r="M26" s="117">
        <f>SUM('2-1_使用量:2-20_使用量'!L24)</f>
        <v>0</v>
      </c>
      <c r="N26" s="2"/>
    </row>
    <row r="27" spans="2:14" ht="11.45" customHeight="1">
      <c r="B27" s="49"/>
      <c r="C27" s="63" t="s">
        <v>6</v>
      </c>
      <c r="D27" s="58"/>
      <c r="E27" s="58"/>
      <c r="F27" s="58"/>
      <c r="G27" s="59"/>
      <c r="H27" s="121">
        <f>SUM('2-1_使用量:2-20_使用量'!G25)</f>
        <v>0</v>
      </c>
      <c r="I27" s="122">
        <f>SUM('2-1_使用量:2-20_使用量'!H25)</f>
        <v>0</v>
      </c>
      <c r="J27" s="122">
        <f>SUM('2-1_使用量:2-20_使用量'!I25)</f>
        <v>0</v>
      </c>
      <c r="K27" s="15" t="s">
        <v>72</v>
      </c>
      <c r="L27" s="116">
        <f>SUM('2-1_使用量:2-20_使用量'!K25)</f>
        <v>0</v>
      </c>
      <c r="M27" s="117">
        <f>SUM('2-1_使用量:2-20_使用量'!L25)</f>
        <v>0</v>
      </c>
      <c r="N27" s="2"/>
    </row>
    <row r="28" spans="2:14" ht="11.45" customHeight="1">
      <c r="B28" s="49"/>
      <c r="C28" s="63" t="s">
        <v>7</v>
      </c>
      <c r="D28" s="58"/>
      <c r="E28" s="58"/>
      <c r="F28" s="58"/>
      <c r="G28" s="59"/>
      <c r="H28" s="121">
        <f>SUM('2-1_使用量:2-20_使用量'!G26)</f>
        <v>0</v>
      </c>
      <c r="I28" s="122">
        <f>SUM('2-1_使用量:2-20_使用量'!H26)</f>
        <v>0</v>
      </c>
      <c r="J28" s="122">
        <f>SUM('2-1_使用量:2-20_使用量'!I26)</f>
        <v>0</v>
      </c>
      <c r="K28" s="15" t="s">
        <v>72</v>
      </c>
      <c r="L28" s="116">
        <f>SUM('2-1_使用量:2-20_使用量'!K26)</f>
        <v>0</v>
      </c>
      <c r="M28" s="117">
        <f>SUM('2-1_使用量:2-20_使用量'!L26)</f>
        <v>0</v>
      </c>
      <c r="N28" s="2"/>
    </row>
    <row r="29" spans="2:14" ht="11.45" customHeight="1">
      <c r="B29" s="49"/>
      <c r="C29" s="452" t="s">
        <v>8</v>
      </c>
      <c r="D29" s="57" t="s">
        <v>73</v>
      </c>
      <c r="E29" s="57"/>
      <c r="F29" s="58"/>
      <c r="G29" s="59"/>
      <c r="H29" s="121">
        <f>SUM('2-1_使用量:2-20_使用量'!G27)</f>
        <v>0</v>
      </c>
      <c r="I29" s="122">
        <f>SUM('2-1_使用量:2-20_使用量'!H27)</f>
        <v>0</v>
      </c>
      <c r="J29" s="122">
        <f>SUM('2-1_使用量:2-20_使用量'!I27)</f>
        <v>0</v>
      </c>
      <c r="K29" s="15" t="s">
        <v>72</v>
      </c>
      <c r="L29" s="116">
        <f>SUM('2-1_使用量:2-20_使用量'!K27)</f>
        <v>0</v>
      </c>
      <c r="M29" s="117">
        <f>SUM('2-1_使用量:2-20_使用量'!L27)</f>
        <v>0</v>
      </c>
      <c r="N29" s="2"/>
    </row>
    <row r="30" spans="2:14" ht="11.45" customHeight="1">
      <c r="B30" s="49"/>
      <c r="C30" s="453"/>
      <c r="D30" s="57" t="s">
        <v>74</v>
      </c>
      <c r="E30" s="57"/>
      <c r="F30" s="58"/>
      <c r="G30" s="59"/>
      <c r="H30" s="121">
        <f>SUM('2-1_使用量:2-20_使用量'!G28)</f>
        <v>0</v>
      </c>
      <c r="I30" s="122">
        <f>SUM('2-1_使用量:2-20_使用量'!H28)</f>
        <v>0</v>
      </c>
      <c r="J30" s="122">
        <f>SUM('2-1_使用量:2-20_使用量'!I28)</f>
        <v>0</v>
      </c>
      <c r="K30" s="16" t="s">
        <v>105</v>
      </c>
      <c r="L30" s="116">
        <f>SUM('2-1_使用量:2-20_使用量'!K28)</f>
        <v>0</v>
      </c>
      <c r="M30" s="117">
        <f>SUM('2-1_使用量:2-20_使用量'!L28)</f>
        <v>0</v>
      </c>
      <c r="N30" s="2"/>
    </row>
    <row r="31" spans="2:14" ht="11.45" customHeight="1">
      <c r="B31" s="49"/>
      <c r="C31" s="452" t="s">
        <v>9</v>
      </c>
      <c r="D31" s="57" t="s">
        <v>75</v>
      </c>
      <c r="E31" s="57"/>
      <c r="F31" s="58"/>
      <c r="G31" s="59"/>
      <c r="H31" s="121">
        <f>SUM('2-1_使用量:2-20_使用量'!G29)</f>
        <v>0</v>
      </c>
      <c r="I31" s="122">
        <f>SUM('2-1_使用量:2-20_使用量'!H29)</f>
        <v>0</v>
      </c>
      <c r="J31" s="122">
        <f>SUM('2-1_使用量:2-20_使用量'!I29)</f>
        <v>0</v>
      </c>
      <c r="K31" s="15" t="s">
        <v>72</v>
      </c>
      <c r="L31" s="116">
        <f>SUM('2-1_使用量:2-20_使用量'!K29)</f>
        <v>0</v>
      </c>
      <c r="M31" s="117">
        <f>SUM('2-1_使用量:2-20_使用量'!L29)</f>
        <v>0</v>
      </c>
      <c r="N31" s="2"/>
    </row>
    <row r="32" spans="2:14" ht="11.45" customHeight="1">
      <c r="B32" s="49"/>
      <c r="C32" s="453"/>
      <c r="D32" s="57" t="s">
        <v>10</v>
      </c>
      <c r="E32" s="57"/>
      <c r="F32" s="58"/>
      <c r="G32" s="59"/>
      <c r="H32" s="121">
        <f>SUM('2-1_使用量:2-20_使用量'!G30)</f>
        <v>0</v>
      </c>
      <c r="I32" s="122">
        <f>SUM('2-1_使用量:2-20_使用量'!H30)</f>
        <v>0</v>
      </c>
      <c r="J32" s="122">
        <f>SUM('2-1_使用量:2-20_使用量'!I30)</f>
        <v>0</v>
      </c>
      <c r="K32" s="16" t="s">
        <v>105</v>
      </c>
      <c r="L32" s="116">
        <f>SUM('2-1_使用量:2-20_使用量'!K30)</f>
        <v>0</v>
      </c>
      <c r="M32" s="117">
        <f>SUM('2-1_使用量:2-20_使用量'!L30)</f>
        <v>0</v>
      </c>
      <c r="N32" s="2"/>
    </row>
    <row r="33" spans="2:14" ht="11.45" customHeight="1">
      <c r="B33" s="49"/>
      <c r="C33" s="530" t="s">
        <v>11</v>
      </c>
      <c r="D33" s="57" t="s">
        <v>12</v>
      </c>
      <c r="E33" s="58"/>
      <c r="F33" s="58"/>
      <c r="G33" s="59"/>
      <c r="H33" s="121">
        <f>SUM('2-1_使用量:2-20_使用量'!G31)</f>
        <v>0</v>
      </c>
      <c r="I33" s="122">
        <f>SUM('2-1_使用量:2-20_使用量'!H31)</f>
        <v>0</v>
      </c>
      <c r="J33" s="122">
        <f>SUM('2-1_使用量:2-20_使用量'!I31)</f>
        <v>0</v>
      </c>
      <c r="K33" s="15" t="s">
        <v>72</v>
      </c>
      <c r="L33" s="116">
        <f>SUM('2-1_使用量:2-20_使用量'!K31)</f>
        <v>0</v>
      </c>
      <c r="M33" s="117">
        <f>SUM('2-1_使用量:2-20_使用量'!L31)</f>
        <v>0</v>
      </c>
      <c r="N33" s="2"/>
    </row>
    <row r="34" spans="2:14" ht="11.45" customHeight="1">
      <c r="B34" s="49"/>
      <c r="C34" s="531"/>
      <c r="D34" s="57" t="s">
        <v>13</v>
      </c>
      <c r="E34" s="58"/>
      <c r="F34" s="58"/>
      <c r="G34" s="59"/>
      <c r="H34" s="121">
        <f>SUM('2-1_使用量:2-20_使用量'!G32)</f>
        <v>0</v>
      </c>
      <c r="I34" s="122">
        <f>SUM('2-1_使用量:2-20_使用量'!H32)</f>
        <v>0</v>
      </c>
      <c r="J34" s="122">
        <f>SUM('2-1_使用量:2-20_使用量'!I32)</f>
        <v>0</v>
      </c>
      <c r="K34" s="15" t="s">
        <v>72</v>
      </c>
      <c r="L34" s="116">
        <f>SUM('2-1_使用量:2-20_使用量'!K32)</f>
        <v>0</v>
      </c>
      <c r="M34" s="117">
        <f>SUM('2-1_使用量:2-20_使用量'!L32)</f>
        <v>0</v>
      </c>
      <c r="N34" s="2"/>
    </row>
    <row r="35" spans="2:14" ht="11.45" customHeight="1">
      <c r="B35" s="49"/>
      <c r="C35" s="532"/>
      <c r="D35" s="57" t="s">
        <v>14</v>
      </c>
      <c r="E35" s="58"/>
      <c r="F35" s="58"/>
      <c r="G35" s="59"/>
      <c r="H35" s="121">
        <f>SUM('2-1_使用量:2-20_使用量'!G33)</f>
        <v>0</v>
      </c>
      <c r="I35" s="122">
        <f>SUM('2-1_使用量:2-20_使用量'!H33)</f>
        <v>0</v>
      </c>
      <c r="J35" s="122">
        <f>SUM('2-1_使用量:2-20_使用量'!I33)</f>
        <v>0</v>
      </c>
      <c r="K35" s="15" t="s">
        <v>72</v>
      </c>
      <c r="L35" s="116">
        <f>SUM('2-1_使用量:2-20_使用量'!K33)</f>
        <v>0</v>
      </c>
      <c r="M35" s="117">
        <f>SUM('2-1_使用量:2-20_使用量'!L33)</f>
        <v>0</v>
      </c>
      <c r="N35" s="2"/>
    </row>
    <row r="36" spans="2:14" ht="11.45" customHeight="1">
      <c r="B36" s="49"/>
      <c r="C36" s="63" t="s">
        <v>15</v>
      </c>
      <c r="D36" s="58"/>
      <c r="E36" s="58"/>
      <c r="F36" s="58"/>
      <c r="G36" s="59"/>
      <c r="H36" s="121">
        <f>SUM('2-1_使用量:2-20_使用量'!G34)</f>
        <v>0</v>
      </c>
      <c r="I36" s="122">
        <f>SUM('2-1_使用量:2-20_使用量'!H34)</f>
        <v>0</v>
      </c>
      <c r="J36" s="122">
        <f>SUM('2-1_使用量:2-20_使用量'!I34)</f>
        <v>0</v>
      </c>
      <c r="K36" s="15" t="s">
        <v>72</v>
      </c>
      <c r="L36" s="116">
        <f>SUM('2-1_使用量:2-20_使用量'!K34)</f>
        <v>0</v>
      </c>
      <c r="M36" s="117">
        <f>SUM('2-1_使用量:2-20_使用量'!L34)</f>
        <v>0</v>
      </c>
      <c r="N36" s="2"/>
    </row>
    <row r="37" spans="2:14" ht="11.45" customHeight="1">
      <c r="B37" s="49"/>
      <c r="C37" s="63" t="s">
        <v>16</v>
      </c>
      <c r="D37" s="58"/>
      <c r="E37" s="58"/>
      <c r="F37" s="58"/>
      <c r="G37" s="59"/>
      <c r="H37" s="121">
        <f>SUM('2-1_使用量:2-20_使用量'!G35)</f>
        <v>0</v>
      </c>
      <c r="I37" s="122">
        <f>SUM('2-1_使用量:2-20_使用量'!H35)</f>
        <v>0</v>
      </c>
      <c r="J37" s="122">
        <f>SUM('2-1_使用量:2-20_使用量'!I35)</f>
        <v>0</v>
      </c>
      <c r="K37" s="15" t="s">
        <v>72</v>
      </c>
      <c r="L37" s="116">
        <f>SUM('2-1_使用量:2-20_使用量'!K35)</f>
        <v>0</v>
      </c>
      <c r="M37" s="117">
        <f>SUM('2-1_使用量:2-20_使用量'!L35)</f>
        <v>0</v>
      </c>
      <c r="N37" s="2"/>
    </row>
    <row r="38" spans="2:14" ht="11.45" customHeight="1">
      <c r="B38" s="49"/>
      <c r="C38" s="63" t="s">
        <v>17</v>
      </c>
      <c r="D38" s="58"/>
      <c r="E38" s="58"/>
      <c r="F38" s="58"/>
      <c r="G38" s="59"/>
      <c r="H38" s="121">
        <f>SUM('2-1_使用量:2-20_使用量'!G36)</f>
        <v>0</v>
      </c>
      <c r="I38" s="122">
        <f>SUM('2-1_使用量:2-20_使用量'!H36)</f>
        <v>0</v>
      </c>
      <c r="J38" s="122">
        <f>SUM('2-1_使用量:2-20_使用量'!I36)</f>
        <v>0</v>
      </c>
      <c r="K38" s="16" t="s">
        <v>105</v>
      </c>
      <c r="L38" s="116">
        <f>SUM('2-1_使用量:2-20_使用量'!K36)</f>
        <v>0</v>
      </c>
      <c r="M38" s="117">
        <f>SUM('2-1_使用量:2-20_使用量'!L36)</f>
        <v>0</v>
      </c>
      <c r="N38" s="2"/>
    </row>
    <row r="39" spans="2:14" ht="11.45" customHeight="1">
      <c r="B39" s="49"/>
      <c r="C39" s="63" t="s">
        <v>18</v>
      </c>
      <c r="D39" s="58"/>
      <c r="E39" s="58"/>
      <c r="F39" s="58"/>
      <c r="G39" s="59"/>
      <c r="H39" s="116">
        <f>SUM('2-1_使用量:2-20_使用量'!G37)</f>
        <v>0</v>
      </c>
      <c r="I39" s="112">
        <f>SUM('2-1_使用量:2-20_使用量'!H37)</f>
        <v>0</v>
      </c>
      <c r="J39" s="112">
        <f>SUM('2-1_使用量:2-20_使用量'!I37)</f>
        <v>0</v>
      </c>
      <c r="K39" s="16" t="s">
        <v>105</v>
      </c>
      <c r="L39" s="116">
        <f>SUM('2-1_使用量:2-20_使用量'!K37)</f>
        <v>0</v>
      </c>
      <c r="M39" s="117">
        <f>SUM('2-1_使用量:2-20_使用量'!L37)</f>
        <v>0</v>
      </c>
      <c r="N39" s="2"/>
    </row>
    <row r="40" spans="2:14" ht="11.45" customHeight="1">
      <c r="B40" s="49"/>
      <c r="C40" s="63" t="s">
        <v>19</v>
      </c>
      <c r="D40" s="58"/>
      <c r="E40" s="58"/>
      <c r="F40" s="58"/>
      <c r="G40" s="59"/>
      <c r="H40" s="116">
        <f>SUM('2-1_使用量:2-20_使用量'!G38)</f>
        <v>0</v>
      </c>
      <c r="I40" s="112">
        <f>SUM('2-1_使用量:2-20_使用量'!H38)</f>
        <v>0</v>
      </c>
      <c r="J40" s="112">
        <f>SUM('2-1_使用量:2-20_使用量'!I38)</f>
        <v>0</v>
      </c>
      <c r="K40" s="16" t="s">
        <v>105</v>
      </c>
      <c r="L40" s="116">
        <f>SUM('2-1_使用量:2-20_使用量'!K38)</f>
        <v>0</v>
      </c>
      <c r="M40" s="117">
        <f>SUM('2-1_使用量:2-20_使用量'!L38)</f>
        <v>0</v>
      </c>
      <c r="N40" s="2"/>
    </row>
    <row r="41" spans="2:14" ht="11.45" customHeight="1">
      <c r="B41" s="49"/>
      <c r="C41" s="504" t="s">
        <v>133</v>
      </c>
      <c r="D41" s="505"/>
      <c r="E41" s="505"/>
      <c r="F41" s="365"/>
      <c r="G41" s="66"/>
      <c r="H41" s="121">
        <f>SUM('2-1_使用量:2-20_使用量'!G39)</f>
        <v>0</v>
      </c>
      <c r="I41" s="122">
        <f>SUM('2-1_使用量:2-20_使用量'!H39)</f>
        <v>0</v>
      </c>
      <c r="J41" s="122">
        <f>SUM('2-1_使用量:2-20_使用量'!I39)</f>
        <v>0</v>
      </c>
      <c r="K41" s="16" t="s">
        <v>105</v>
      </c>
      <c r="L41" s="121">
        <f>SUM('2-1_使用量:2-20_使用量'!K39)</f>
        <v>0</v>
      </c>
      <c r="M41" s="125">
        <f>SUM('2-1_使用量:2-20_使用量'!L39)</f>
        <v>0</v>
      </c>
      <c r="N41" s="3"/>
    </row>
    <row r="42" spans="2:14" ht="11.45" customHeight="1">
      <c r="B42" s="49"/>
      <c r="C42" s="364" t="str">
        <f>'1_排出係数'!C31</f>
        <v>テナント空調エネルギー推計値（燃料不明）</v>
      </c>
      <c r="D42" s="365"/>
      <c r="E42" s="365"/>
      <c r="F42" s="365"/>
      <c r="G42" s="66"/>
      <c r="H42" s="121">
        <f>SUM('2-1_使用量:2-20_使用量'!G40)</f>
        <v>0</v>
      </c>
      <c r="I42" s="122">
        <f>SUM('2-1_使用量:2-20_使用量'!H40)</f>
        <v>0</v>
      </c>
      <c r="J42" s="122">
        <f>SUM('2-1_使用量:2-20_使用量'!I40)</f>
        <v>0</v>
      </c>
      <c r="K42" s="109" t="str">
        <f>IF('2-1_使用量'!J40="","",'2-1_使用量'!J40)</f>
        <v>GJ</v>
      </c>
      <c r="L42" s="126">
        <f>SUM('2-1_使用量:2-20_使用量'!K40)</f>
        <v>0</v>
      </c>
      <c r="M42" s="127">
        <f>SUM('2-1_使用量:2-20_使用量'!L40)</f>
        <v>0</v>
      </c>
      <c r="N42" s="3"/>
    </row>
    <row r="43" spans="2:14" ht="11.45" customHeight="1">
      <c r="B43" s="49"/>
      <c r="C43" s="364" t="str">
        <f>'1_排出係数'!C32</f>
        <v>その他の燃料 （　　　　　　　　　　　　　）</v>
      </c>
      <c r="D43" s="365"/>
      <c r="E43" s="365"/>
      <c r="F43" s="365"/>
      <c r="G43" s="66"/>
      <c r="H43" s="121">
        <f>SUM('2-1_使用量:2-20_使用量'!G41)</f>
        <v>0</v>
      </c>
      <c r="I43" s="122">
        <f>SUM('2-1_使用量:2-20_使用量'!H41)</f>
        <v>0</v>
      </c>
      <c r="J43" s="122">
        <f>SUM('2-1_使用量:2-20_使用量'!I41)</f>
        <v>0</v>
      </c>
      <c r="K43" s="109" t="str">
        <f>IF('2-1_使用量'!J41="","",'2-1_使用量'!J41)</f>
        <v/>
      </c>
      <c r="L43" s="126">
        <f>SUM('2-1_使用量:2-20_使用量'!K41)</f>
        <v>0</v>
      </c>
      <c r="M43" s="127">
        <f>SUM('2-1_使用量:2-20_使用量'!L41)</f>
        <v>0</v>
      </c>
      <c r="N43" s="3"/>
    </row>
    <row r="44" spans="2:14" ht="11.45" customHeight="1">
      <c r="B44" s="49"/>
      <c r="C44" s="364" t="str">
        <f>'1_排出係数'!C33</f>
        <v>その他の燃料 （　　　　　　　　　　　　　）</v>
      </c>
      <c r="D44" s="107"/>
      <c r="E44" s="107"/>
      <c r="F44" s="107"/>
      <c r="G44" s="108"/>
      <c r="H44" s="123">
        <f>SUM('2-1_使用量:2-20_使用量'!G42)</f>
        <v>0</v>
      </c>
      <c r="I44" s="124">
        <f>SUM('2-1_使用量:2-20_使用量'!H42)</f>
        <v>0</v>
      </c>
      <c r="J44" s="124">
        <f>SUM('2-1_使用量:2-20_使用量'!I42)</f>
        <v>0</v>
      </c>
      <c r="K44" s="109" t="str">
        <f>IF('2-1_使用量'!J42="","",'2-1_使用量'!J42)</f>
        <v/>
      </c>
      <c r="L44" s="128">
        <f>SUM('2-1_使用量:2-20_使用量'!K42)</f>
        <v>0</v>
      </c>
      <c r="M44" s="129">
        <f>SUM('2-1_使用量:2-20_使用量'!L42)</f>
        <v>0</v>
      </c>
      <c r="N44" s="3"/>
    </row>
    <row r="45" spans="2:14" ht="11.45" customHeight="1">
      <c r="B45" s="49"/>
      <c r="C45" s="63" t="s">
        <v>26</v>
      </c>
      <c r="D45" s="58"/>
      <c r="E45" s="58"/>
      <c r="F45" s="58"/>
      <c r="G45" s="59"/>
      <c r="H45" s="116">
        <f>SUM('2-1_使用量:2-20_使用量'!G43)</f>
        <v>0</v>
      </c>
      <c r="I45" s="112">
        <f>SUM('2-1_使用量:2-20_使用量'!H43)</f>
        <v>0</v>
      </c>
      <c r="J45" s="112">
        <f>SUM('2-1_使用量:2-20_使用量'!I43)</f>
        <v>0</v>
      </c>
      <c r="K45" s="15" t="s">
        <v>76</v>
      </c>
      <c r="L45" s="121">
        <f>SUM('2-1_使用量:2-20_使用量'!K43)</f>
        <v>0</v>
      </c>
      <c r="M45" s="125">
        <f>SUM('2-1_使用量:2-20_使用量'!L43)</f>
        <v>0</v>
      </c>
      <c r="N45" s="2"/>
    </row>
    <row r="46" spans="2:14" ht="11.45" customHeight="1">
      <c r="B46" s="49"/>
      <c r="C46" s="63" t="s">
        <v>25</v>
      </c>
      <c r="D46" s="58"/>
      <c r="E46" s="58"/>
      <c r="F46" s="58"/>
      <c r="G46" s="59"/>
      <c r="H46" s="116">
        <f>SUM('2-1_使用量:2-20_使用量'!G44)</f>
        <v>0</v>
      </c>
      <c r="I46" s="112">
        <f>SUM('2-1_使用量:2-20_使用量'!H44)</f>
        <v>0</v>
      </c>
      <c r="J46" s="112">
        <f>SUM('2-1_使用量:2-20_使用量'!I44)</f>
        <v>0</v>
      </c>
      <c r="K46" s="15" t="s">
        <v>76</v>
      </c>
      <c r="L46" s="116">
        <f>SUM('2-1_使用量:2-20_使用量'!K44)</f>
        <v>0</v>
      </c>
      <c r="M46" s="117">
        <f>SUM('2-1_使用量:2-20_使用量'!L44)</f>
        <v>0</v>
      </c>
      <c r="N46" s="2"/>
    </row>
    <row r="47" spans="2:14" ht="11.45" customHeight="1">
      <c r="B47" s="49"/>
      <c r="C47" s="63" t="s">
        <v>20</v>
      </c>
      <c r="D47" s="58"/>
      <c r="E47" s="58"/>
      <c r="F47" s="58"/>
      <c r="G47" s="59"/>
      <c r="H47" s="116">
        <f>SUM('2-1_使用量:2-20_使用量'!G45)</f>
        <v>0</v>
      </c>
      <c r="I47" s="112">
        <f>SUM('2-1_使用量:2-20_使用量'!H45)</f>
        <v>0</v>
      </c>
      <c r="J47" s="112">
        <f>SUM('2-1_使用量:2-20_使用量'!I45)</f>
        <v>0</v>
      </c>
      <c r="K47" s="15" t="s">
        <v>76</v>
      </c>
      <c r="L47" s="116">
        <f>SUM('2-1_使用量:2-20_使用量'!K45)</f>
        <v>0</v>
      </c>
      <c r="M47" s="117">
        <f>SUM('2-1_使用量:2-20_使用量'!L45)</f>
        <v>0</v>
      </c>
      <c r="N47" s="2"/>
    </row>
    <row r="48" spans="2:14" ht="11.45" customHeight="1">
      <c r="B48" s="49"/>
      <c r="C48" s="63" t="s">
        <v>21</v>
      </c>
      <c r="D48" s="58"/>
      <c r="E48" s="58"/>
      <c r="F48" s="58"/>
      <c r="G48" s="59"/>
      <c r="H48" s="116">
        <f>SUM('2-1_使用量:2-20_使用量'!G46)</f>
        <v>0</v>
      </c>
      <c r="I48" s="112">
        <f>SUM('2-1_使用量:2-20_使用量'!H46)</f>
        <v>0</v>
      </c>
      <c r="J48" s="112">
        <f>SUM('2-1_使用量:2-20_使用量'!I46)</f>
        <v>0</v>
      </c>
      <c r="K48" s="15" t="s">
        <v>76</v>
      </c>
      <c r="L48" s="116">
        <f>SUM('2-1_使用量:2-20_使用量'!K46)</f>
        <v>0</v>
      </c>
      <c r="M48" s="117">
        <f>SUM('2-1_使用量:2-20_使用量'!L46)</f>
        <v>0</v>
      </c>
      <c r="N48" s="2"/>
    </row>
    <row r="49" spans="1:14" ht="15" customHeight="1">
      <c r="B49" s="49"/>
      <c r="C49" s="80" t="s">
        <v>40</v>
      </c>
      <c r="D49" s="82"/>
      <c r="E49" s="81"/>
      <c r="F49" s="82"/>
      <c r="G49" s="82"/>
      <c r="H49" s="72" t="s">
        <v>77</v>
      </c>
      <c r="I49" s="73" t="s">
        <v>77</v>
      </c>
      <c r="J49" s="73" t="s">
        <v>77</v>
      </c>
      <c r="K49" s="27" t="s">
        <v>77</v>
      </c>
      <c r="L49" s="74" t="str">
        <f>IF(SUM(L19:L48)=0,"",SUM(L19:L48))</f>
        <v/>
      </c>
      <c r="M49" s="75" t="str">
        <f>IF(SUM(M19:M48)=0,"",SUM(M19:M48))</f>
        <v/>
      </c>
      <c r="N49" s="2"/>
    </row>
    <row r="50" spans="1:14" ht="15" customHeight="1">
      <c r="A50" t="s">
        <v>53</v>
      </c>
      <c r="B50" s="268" t="s">
        <v>54</v>
      </c>
      <c r="C50" s="269"/>
      <c r="D50" s="269"/>
      <c r="E50" s="269"/>
      <c r="F50" s="269"/>
      <c r="G50" s="269"/>
      <c r="H50" s="270"/>
      <c r="I50" s="270"/>
      <c r="J50" s="270"/>
      <c r="K50" s="270"/>
      <c r="L50" s="270"/>
      <c r="M50" s="271"/>
      <c r="N50" s="2"/>
    </row>
    <row r="51" spans="1:14" ht="24.95" customHeight="1">
      <c r="B51" s="26"/>
      <c r="C51" s="47" t="s">
        <v>56</v>
      </c>
      <c r="D51" s="48"/>
      <c r="E51" s="48"/>
      <c r="F51" s="261" t="s">
        <v>161</v>
      </c>
      <c r="G51" s="275" t="s">
        <v>58</v>
      </c>
      <c r="H51" s="272" t="s">
        <v>61</v>
      </c>
      <c r="I51" s="273" t="s">
        <v>62</v>
      </c>
      <c r="J51" s="274" t="s">
        <v>60</v>
      </c>
      <c r="K51" s="77" t="s">
        <v>28</v>
      </c>
      <c r="L51" s="78" t="s">
        <v>68</v>
      </c>
      <c r="M51" s="79" t="s">
        <v>90</v>
      </c>
      <c r="N51" s="2"/>
    </row>
    <row r="52" spans="1:14" ht="11.45" customHeight="1">
      <c r="B52" s="24"/>
      <c r="C52" s="533" t="s">
        <v>156</v>
      </c>
      <c r="D52" s="110" t="s">
        <v>22</v>
      </c>
      <c r="E52" s="140"/>
      <c r="F52" s="540">
        <v>0.51800000000000002</v>
      </c>
      <c r="G52" s="534"/>
      <c r="H52" s="114">
        <f>SUM('2-1_使用量:2-20_使用量'!G50)</f>
        <v>0</v>
      </c>
      <c r="I52" s="135">
        <f>SUM('2-1_使用量:2-20_使用量'!H50)</f>
        <v>0</v>
      </c>
      <c r="J52" s="111">
        <f>SUM('2-1_使用量:2-20_使用量'!I50)</f>
        <v>0</v>
      </c>
      <c r="K52" s="18" t="s">
        <v>103</v>
      </c>
      <c r="L52" s="114">
        <f>SUM('2-1_使用量:2-20_使用量'!K50)</f>
        <v>0</v>
      </c>
      <c r="M52" s="379">
        <f>J52*$F$52</f>
        <v>0</v>
      </c>
      <c r="N52" s="2"/>
    </row>
    <row r="53" spans="1:14" ht="11.45" customHeight="1">
      <c r="B53" s="24"/>
      <c r="C53" s="517"/>
      <c r="D53" s="57" t="s">
        <v>23</v>
      </c>
      <c r="E53" s="6"/>
      <c r="F53" s="541"/>
      <c r="G53" s="535"/>
      <c r="H53" s="116">
        <f>SUM('2-1_使用量:2-20_使用量'!G51)</f>
        <v>0</v>
      </c>
      <c r="I53" s="136">
        <f>SUM('2-1_使用量:2-20_使用量'!H51)</f>
        <v>0</v>
      </c>
      <c r="J53" s="112">
        <f>SUM('2-1_使用量:2-20_使用量'!I51)</f>
        <v>0</v>
      </c>
      <c r="K53" s="16" t="s">
        <v>103</v>
      </c>
      <c r="L53" s="116">
        <f>SUM('2-1_使用量:2-20_使用量'!K51)</f>
        <v>0</v>
      </c>
      <c r="M53" s="117">
        <f>J53*$F$52</f>
        <v>0</v>
      </c>
      <c r="N53" s="2"/>
    </row>
    <row r="54" spans="1:14" ht="11.45" customHeight="1">
      <c r="B54" s="24"/>
      <c r="C54" s="516" t="s">
        <v>168</v>
      </c>
      <c r="D54" s="449" t="str">
        <f>IF('1_排出係数'!D42="","",'1_排出係数'!D42)</f>
        <v/>
      </c>
      <c r="E54" s="450"/>
      <c r="F54" s="348"/>
      <c r="G54" s="349">
        <f>'1_排出係数'!J42</f>
        <v>0</v>
      </c>
      <c r="H54" s="116">
        <f>SUM('2-1_使用量:2-20_使用量'!G52)</f>
        <v>0</v>
      </c>
      <c r="I54" s="136">
        <f>SUM('2-1_使用量:2-20_使用量'!H52)</f>
        <v>0</v>
      </c>
      <c r="J54" s="112">
        <f>SUM('2-1_使用量:2-20_使用量'!I52)</f>
        <v>0</v>
      </c>
      <c r="K54" s="343" t="s">
        <v>103</v>
      </c>
      <c r="L54" s="350"/>
      <c r="M54" s="359"/>
      <c r="N54" s="2"/>
    </row>
    <row r="55" spans="1:14" ht="11.45" customHeight="1">
      <c r="B55" s="24"/>
      <c r="C55" s="517"/>
      <c r="D55" s="449" t="str">
        <f>IF('1_排出係数'!D43="","",'1_排出係数'!D43)</f>
        <v/>
      </c>
      <c r="E55" s="450"/>
      <c r="F55" s="348"/>
      <c r="G55" s="349">
        <f>'1_排出係数'!J43</f>
        <v>0</v>
      </c>
      <c r="H55" s="116">
        <f>SUM('2-1_使用量:2-20_使用量'!G53)</f>
        <v>0</v>
      </c>
      <c r="I55" s="136">
        <f>SUM('2-1_使用量:2-20_使用量'!H53)</f>
        <v>0</v>
      </c>
      <c r="J55" s="112">
        <f>SUM('2-1_使用量:2-20_使用量'!I53)</f>
        <v>0</v>
      </c>
      <c r="K55" s="343" t="s">
        <v>103</v>
      </c>
      <c r="L55" s="350"/>
      <c r="M55" s="359"/>
      <c r="N55" s="2"/>
    </row>
    <row r="56" spans="1:14" ht="11.45" customHeight="1">
      <c r="B56" s="24"/>
      <c r="C56" s="517"/>
      <c r="D56" s="449" t="str">
        <f>IF('1_排出係数'!D44="","",'1_排出係数'!D44)</f>
        <v/>
      </c>
      <c r="E56" s="450"/>
      <c r="F56" s="348"/>
      <c r="G56" s="349">
        <f>'1_排出係数'!J44</f>
        <v>0</v>
      </c>
      <c r="H56" s="116">
        <f>SUM('2-1_使用量:2-20_使用量'!G54)</f>
        <v>0</v>
      </c>
      <c r="I56" s="136">
        <f>SUM('2-1_使用量:2-20_使用量'!H54)</f>
        <v>0</v>
      </c>
      <c r="J56" s="112">
        <f>SUM('2-1_使用量:2-20_使用量'!I54)</f>
        <v>0</v>
      </c>
      <c r="K56" s="343" t="s">
        <v>103</v>
      </c>
      <c r="L56" s="350"/>
      <c r="M56" s="359"/>
      <c r="N56" s="2"/>
    </row>
    <row r="57" spans="1:14" ht="11.45" customHeight="1">
      <c r="B57" s="24"/>
      <c r="C57" s="517"/>
      <c r="D57" s="449" t="str">
        <f>IF('1_排出係数'!D45="","",'1_排出係数'!D45)</f>
        <v/>
      </c>
      <c r="E57" s="450"/>
      <c r="F57" s="348"/>
      <c r="G57" s="349">
        <f>'1_排出係数'!J45</f>
        <v>0</v>
      </c>
      <c r="H57" s="116">
        <f>SUM('2-1_使用量:2-20_使用量'!G55)</f>
        <v>0</v>
      </c>
      <c r="I57" s="136">
        <f>SUM('2-1_使用量:2-20_使用量'!H55)</f>
        <v>0</v>
      </c>
      <c r="J57" s="112">
        <f>SUM('2-1_使用量:2-20_使用量'!I55)</f>
        <v>0</v>
      </c>
      <c r="K57" s="343" t="s">
        <v>103</v>
      </c>
      <c r="L57" s="350"/>
      <c r="M57" s="359"/>
      <c r="N57" s="2"/>
    </row>
    <row r="58" spans="1:14" ht="11.45" customHeight="1">
      <c r="B58" s="24"/>
      <c r="C58" s="517"/>
      <c r="D58" s="449" t="str">
        <f>IF('1_排出係数'!D46="","",'1_排出係数'!D46)</f>
        <v/>
      </c>
      <c r="E58" s="450"/>
      <c r="F58" s="348"/>
      <c r="G58" s="349">
        <f>'1_排出係数'!J46</f>
        <v>0</v>
      </c>
      <c r="H58" s="118">
        <f>SUM('2-1_使用量:2-20_使用量'!G56)</f>
        <v>0</v>
      </c>
      <c r="I58" s="137">
        <f>SUM('2-1_使用量:2-20_使用量'!H56)</f>
        <v>0</v>
      </c>
      <c r="J58" s="113">
        <f>SUM('2-1_使用量:2-20_使用量'!I56)</f>
        <v>0</v>
      </c>
      <c r="K58" s="344" t="s">
        <v>103</v>
      </c>
      <c r="L58" s="350"/>
      <c r="M58" s="359"/>
      <c r="N58" s="2"/>
    </row>
    <row r="59" spans="1:14" ht="11.45" customHeight="1">
      <c r="B59" s="24"/>
      <c r="C59" s="517"/>
      <c r="D59" s="449" t="str">
        <f>IF('1_排出係数'!D47="","",'1_排出係数'!D47)</f>
        <v/>
      </c>
      <c r="E59" s="450"/>
      <c r="F59" s="348"/>
      <c r="G59" s="349">
        <f>'1_排出係数'!J47</f>
        <v>0</v>
      </c>
      <c r="H59" s="116">
        <f>SUM('2-1_使用量:2-20_使用量'!G57)</f>
        <v>0</v>
      </c>
      <c r="I59" s="136">
        <f>SUM('2-1_使用量:2-20_使用量'!H57)</f>
        <v>0</v>
      </c>
      <c r="J59" s="112">
        <f>SUM('2-1_使用量:2-20_使用量'!I57)</f>
        <v>0</v>
      </c>
      <c r="K59" s="343" t="s">
        <v>103</v>
      </c>
      <c r="L59" s="350"/>
      <c r="M59" s="359"/>
      <c r="N59" s="2"/>
    </row>
    <row r="60" spans="1:14" ht="11.45" customHeight="1">
      <c r="B60" s="24"/>
      <c r="C60" s="517"/>
      <c r="D60" s="449" t="str">
        <f>IF('1_排出係数'!D48="","",'1_排出係数'!D48)</f>
        <v/>
      </c>
      <c r="E60" s="450"/>
      <c r="F60" s="348"/>
      <c r="G60" s="349">
        <f>'1_排出係数'!J48</f>
        <v>0</v>
      </c>
      <c r="H60" s="116">
        <f>SUM('2-1_使用量:2-20_使用量'!G58)</f>
        <v>0</v>
      </c>
      <c r="I60" s="136">
        <f>SUM('2-1_使用量:2-20_使用量'!H58)</f>
        <v>0</v>
      </c>
      <c r="J60" s="112">
        <f>SUM('2-1_使用量:2-20_使用量'!I58)</f>
        <v>0</v>
      </c>
      <c r="K60" s="343" t="s">
        <v>103</v>
      </c>
      <c r="L60" s="350"/>
      <c r="M60" s="359"/>
      <c r="N60" s="2"/>
    </row>
    <row r="61" spans="1:14" ht="11.45" customHeight="1">
      <c r="B61" s="24"/>
      <c r="C61" s="517"/>
      <c r="D61" s="449" t="str">
        <f>IF('1_排出係数'!D49="","",'1_排出係数'!D49)</f>
        <v/>
      </c>
      <c r="E61" s="450"/>
      <c r="F61" s="348"/>
      <c r="G61" s="349">
        <f>'1_排出係数'!J49</f>
        <v>0</v>
      </c>
      <c r="H61" s="116">
        <f>SUM('2-1_使用量:2-20_使用量'!G59)</f>
        <v>0</v>
      </c>
      <c r="I61" s="136">
        <f>SUM('2-1_使用量:2-20_使用量'!H59)</f>
        <v>0</v>
      </c>
      <c r="J61" s="112">
        <f>SUM('2-1_使用量:2-20_使用量'!I59)</f>
        <v>0</v>
      </c>
      <c r="K61" s="343" t="s">
        <v>103</v>
      </c>
      <c r="L61" s="350"/>
      <c r="M61" s="359"/>
      <c r="N61" s="2"/>
    </row>
    <row r="62" spans="1:14" ht="11.45" customHeight="1">
      <c r="B62" s="24"/>
      <c r="C62" s="517"/>
      <c r="D62" s="449" t="str">
        <f>IF('1_排出係数'!D50="","",'1_排出係数'!D50)</f>
        <v/>
      </c>
      <c r="E62" s="450"/>
      <c r="F62" s="348"/>
      <c r="G62" s="349">
        <f>'1_排出係数'!J50</f>
        <v>0</v>
      </c>
      <c r="H62" s="116">
        <f>SUM('2-1_使用量:2-20_使用量'!G60)</f>
        <v>0</v>
      </c>
      <c r="I62" s="136">
        <f>SUM('2-1_使用量:2-20_使用量'!H60)</f>
        <v>0</v>
      </c>
      <c r="J62" s="112">
        <f>SUM('2-1_使用量:2-20_使用量'!I60)</f>
        <v>0</v>
      </c>
      <c r="K62" s="343" t="s">
        <v>103</v>
      </c>
      <c r="L62" s="350"/>
      <c r="M62" s="359"/>
      <c r="N62" s="2"/>
    </row>
    <row r="63" spans="1:14" ht="11.45" customHeight="1">
      <c r="B63" s="24"/>
      <c r="C63" s="518"/>
      <c r="D63" s="449" t="str">
        <f>IF('1_排出係数'!D51="","",'1_排出係数'!D51)</f>
        <v/>
      </c>
      <c r="E63" s="450"/>
      <c r="F63" s="348"/>
      <c r="G63" s="349">
        <f>'1_排出係数'!J51</f>
        <v>0</v>
      </c>
      <c r="H63" s="118">
        <f>SUM('2-1_使用量:2-20_使用量'!G61)</f>
        <v>0</v>
      </c>
      <c r="I63" s="137">
        <f>SUM('2-1_使用量:2-20_使用量'!H61)</f>
        <v>0</v>
      </c>
      <c r="J63" s="113">
        <f>SUM('2-1_使用量:2-20_使用量'!I61)</f>
        <v>0</v>
      </c>
      <c r="K63" s="344" t="s">
        <v>103</v>
      </c>
      <c r="L63" s="350"/>
      <c r="M63" s="359"/>
      <c r="N63" s="2"/>
    </row>
    <row r="64" spans="1:14" ht="15" customHeight="1" thickBot="1">
      <c r="B64" s="369"/>
      <c r="C64" s="513" t="s">
        <v>162</v>
      </c>
      <c r="D64" s="514"/>
      <c r="E64" s="514"/>
      <c r="F64" s="514"/>
      <c r="G64" s="515"/>
      <c r="H64" s="83" t="str">
        <f>IF(SUM(H52:H53)=0,"",SUM(H52:H53))</f>
        <v/>
      </c>
      <c r="I64" s="84" t="str">
        <f>IF(SUM(I52:I53)=0,"",SUM(I52:I53))</f>
        <v/>
      </c>
      <c r="J64" s="85" t="str">
        <f>IF(SUM(J52:J53)=0,"",SUM(J52:J53))</f>
        <v/>
      </c>
      <c r="K64" s="17" t="s">
        <v>163</v>
      </c>
      <c r="L64" s="74" t="str">
        <f>IF(SUM(L52:L53)=0,"",SUM(L52:L53))</f>
        <v/>
      </c>
      <c r="M64" s="356" t="str">
        <f>IF(SUM(M52:M53)=0,"",SUM(M52:M53))</f>
        <v/>
      </c>
      <c r="N64" s="2"/>
    </row>
    <row r="65" spans="2:14" ht="15" customHeight="1" thickTop="1" thickBot="1">
      <c r="B65" s="377" t="s">
        <v>164</v>
      </c>
      <c r="C65" s="376"/>
      <c r="D65" s="87"/>
      <c r="E65" s="87"/>
      <c r="F65" s="87"/>
      <c r="G65" s="378"/>
      <c r="H65" s="104" t="s">
        <v>165</v>
      </c>
      <c r="I65" s="88" t="s">
        <v>166</v>
      </c>
      <c r="J65" s="88" t="s">
        <v>166</v>
      </c>
      <c r="K65" s="105" t="s">
        <v>165</v>
      </c>
      <c r="L65" s="133">
        <f>ROUND(SUM(L49,L64),0)</f>
        <v>0</v>
      </c>
      <c r="M65" s="134">
        <f>ROUND(SUM(M49,M64),0)</f>
        <v>0</v>
      </c>
      <c r="N65" s="1"/>
    </row>
    <row r="66" spans="2:14" s="370" customFormat="1" ht="11.45" customHeight="1" thickBot="1">
      <c r="B66" s="371"/>
      <c r="C66" s="372"/>
      <c r="D66" s="373"/>
      <c r="E66" s="373"/>
      <c r="F66" s="374"/>
      <c r="G66" s="374"/>
      <c r="H66" s="368"/>
      <c r="I66" s="368"/>
      <c r="J66" s="368"/>
      <c r="K66" s="375"/>
      <c r="L66" s="368"/>
      <c r="M66" s="368"/>
      <c r="N66" s="2"/>
    </row>
    <row r="67" spans="2:14" s="12" customFormat="1" ht="15" customHeight="1">
      <c r="B67" s="89" t="s">
        <v>50</v>
      </c>
      <c r="C67" s="90"/>
      <c r="D67" s="90"/>
      <c r="E67" s="90"/>
      <c r="F67" s="90"/>
      <c r="G67" s="91"/>
      <c r="H67" s="511" t="s">
        <v>52</v>
      </c>
      <c r="I67" s="506"/>
      <c r="J67" s="512"/>
      <c r="K67" s="92" t="s">
        <v>28</v>
      </c>
      <c r="L67" s="506" t="s">
        <v>89</v>
      </c>
      <c r="M67" s="507"/>
    </row>
    <row r="68" spans="2:14" ht="11.45" customHeight="1">
      <c r="B68" s="93" t="s">
        <v>47</v>
      </c>
      <c r="C68" s="94"/>
      <c r="D68" s="94"/>
      <c r="E68" s="94"/>
      <c r="F68" s="94"/>
      <c r="G68" s="94"/>
      <c r="H68" s="508">
        <f>SUM('2-1_使用量:2-20_使用量'!G63:I63)</f>
        <v>0</v>
      </c>
      <c r="I68" s="509"/>
      <c r="J68" s="510"/>
      <c r="K68" s="95" t="s">
        <v>103</v>
      </c>
      <c r="L68" s="502">
        <f>SUM('2-1_使用量:2-20_使用量'!K68:L68)</f>
        <v>0</v>
      </c>
      <c r="M68" s="503"/>
    </row>
    <row r="69" spans="2:14" ht="11.45" customHeight="1">
      <c r="B69" s="96" t="s">
        <v>48</v>
      </c>
      <c r="C69" s="97"/>
      <c r="D69" s="97"/>
      <c r="E69" s="97"/>
      <c r="F69" s="97"/>
      <c r="G69" s="97"/>
      <c r="H69" s="497">
        <f>SUM('2-1_使用量:2-20_使用量'!G64:I64)</f>
        <v>0</v>
      </c>
      <c r="I69" s="498"/>
      <c r="J69" s="499"/>
      <c r="K69" s="16" t="s">
        <v>76</v>
      </c>
      <c r="L69" s="500">
        <f>SUM('2-1_使用量:2-20_使用量'!K69:L69)</f>
        <v>0</v>
      </c>
      <c r="M69" s="501"/>
    </row>
    <row r="70" spans="2:14" ht="11.45" customHeight="1">
      <c r="B70" s="96" t="str">
        <f>'2-1_使用量'!B70</f>
        <v>Ｊ－クレジット制度により創出されたクレジット　</v>
      </c>
      <c r="C70" s="97"/>
      <c r="D70" s="97"/>
      <c r="E70" s="97"/>
      <c r="F70" s="97"/>
      <c r="G70" s="97"/>
      <c r="H70" s="497">
        <f>SUM('2-1_使用量:2-20_使用量'!G65:I65)</f>
        <v>0</v>
      </c>
      <c r="I70" s="498"/>
      <c r="J70" s="499"/>
      <c r="K70" s="16" t="s">
        <v>104</v>
      </c>
      <c r="L70" s="500">
        <f>SUM('2-1_使用量:2-20_使用量'!K70:L70)</f>
        <v>0</v>
      </c>
      <c r="M70" s="501"/>
    </row>
    <row r="71" spans="2:14" ht="11.45" customHeight="1">
      <c r="B71" s="96" t="str">
        <f>'2-1_使用量'!B71</f>
        <v>県が認証したクレジット</v>
      </c>
      <c r="C71" s="97"/>
      <c r="D71" s="97"/>
      <c r="E71" s="97"/>
      <c r="F71" s="97"/>
      <c r="G71" s="97"/>
      <c r="H71" s="497">
        <f>SUM('2-1_使用量:2-20_使用量'!G66:I66)</f>
        <v>0</v>
      </c>
      <c r="I71" s="498"/>
      <c r="J71" s="499"/>
      <c r="K71" s="16" t="s">
        <v>104</v>
      </c>
      <c r="L71" s="500">
        <f>SUM('2-1_使用量:2-20_使用量'!K71:L71)</f>
        <v>0</v>
      </c>
      <c r="M71" s="501"/>
    </row>
    <row r="72" spans="2:14" ht="11.45" customHeight="1" thickBot="1">
      <c r="B72" s="98" t="s">
        <v>49</v>
      </c>
      <c r="C72" s="99"/>
      <c r="D72" s="99"/>
      <c r="E72" s="99"/>
      <c r="F72" s="139"/>
      <c r="G72" s="99"/>
      <c r="H72" s="490" t="str">
        <f>IF(SUMIF(G54:G63,"&lt;=0.1",J54:J63)=0,"",SUMIF(G54:G63,"&lt;=0.1",J54:J63))</f>
        <v/>
      </c>
      <c r="I72" s="491"/>
      <c r="J72" s="492"/>
      <c r="K72" s="100" t="s">
        <v>103</v>
      </c>
      <c r="L72" s="493" t="str">
        <f>IF(H72="","",SUMPRODUCT((G54:G63&lt;=0.1)*1,($F$52-G54:G63),J54:J63))</f>
        <v/>
      </c>
      <c r="M72" s="494"/>
    </row>
    <row r="73" spans="2:14" ht="15" customHeight="1" thickTop="1" thickBot="1">
      <c r="B73" s="86" t="s">
        <v>44</v>
      </c>
      <c r="C73" s="87"/>
      <c r="D73" s="87"/>
      <c r="E73" s="87"/>
      <c r="F73" s="87"/>
      <c r="G73" s="101"/>
      <c r="H73" s="495" t="s">
        <v>77</v>
      </c>
      <c r="I73" s="496"/>
      <c r="J73" s="102" t="s">
        <v>77</v>
      </c>
      <c r="K73" s="103" t="s">
        <v>77</v>
      </c>
      <c r="L73" s="538">
        <f>ROUND(SUM(L68:M72),0)</f>
        <v>0</v>
      </c>
      <c r="M73" s="539"/>
      <c r="N73" s="1"/>
    </row>
  </sheetData>
  <sheetProtection algorithmName="SHA-512" hashValue="vmpkSSB8TEJ6nFQGOuYQrxzrttM458dOb4BZnvBAt3eDIMmHaSnYLsfbmIp6T8U8Z6te8tTX+BAZHIyNeN3V5w==" saltValue="60PLzUEs6igPkKERIZmTYQ==" spinCount="100000" sheet="1" formatCells="0" selectLockedCells="1"/>
  <mergeCells count="52">
    <mergeCell ref="F4:M4"/>
    <mergeCell ref="B6:D7"/>
    <mergeCell ref="E6:F7"/>
    <mergeCell ref="G6:G7"/>
    <mergeCell ref="I6:K9"/>
    <mergeCell ref="L6:L9"/>
    <mergeCell ref="M6:M9"/>
    <mergeCell ref="O6:Q9"/>
    <mergeCell ref="R6:R9"/>
    <mergeCell ref="S6:S9"/>
    <mergeCell ref="B8:D9"/>
    <mergeCell ref="E8:F9"/>
    <mergeCell ref="G8:G9"/>
    <mergeCell ref="B10:D11"/>
    <mergeCell ref="E10:F11"/>
    <mergeCell ref="G10:G11"/>
    <mergeCell ref="B12:D13"/>
    <mergeCell ref="E12:F13"/>
    <mergeCell ref="G12:G13"/>
    <mergeCell ref="C29:C30"/>
    <mergeCell ref="C31:C32"/>
    <mergeCell ref="C33:C35"/>
    <mergeCell ref="C41:E41"/>
    <mergeCell ref="C52:C53"/>
    <mergeCell ref="G52:G53"/>
    <mergeCell ref="D54:E54"/>
    <mergeCell ref="D55:E55"/>
    <mergeCell ref="D56:E56"/>
    <mergeCell ref="D57:E57"/>
    <mergeCell ref="F52:F53"/>
    <mergeCell ref="H69:J69"/>
    <mergeCell ref="L69:M69"/>
    <mergeCell ref="D59:E59"/>
    <mergeCell ref="D60:E60"/>
    <mergeCell ref="D61:E61"/>
    <mergeCell ref="D62:E62"/>
    <mergeCell ref="D63:E63"/>
    <mergeCell ref="C64:G64"/>
    <mergeCell ref="H67:J67"/>
    <mergeCell ref="L67:M67"/>
    <mergeCell ref="H68:J68"/>
    <mergeCell ref="L68:M68"/>
    <mergeCell ref="C54:C63"/>
    <mergeCell ref="D58:E58"/>
    <mergeCell ref="H73:I73"/>
    <mergeCell ref="L73:M73"/>
    <mergeCell ref="H70:J70"/>
    <mergeCell ref="L70:M70"/>
    <mergeCell ref="H71:J71"/>
    <mergeCell ref="L71:M71"/>
    <mergeCell ref="H72:J72"/>
    <mergeCell ref="L72:M72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  <headerFooter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T19" sqref="T19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16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gvXoGqd+QAbAcYo3Hv+sM7mc8wz1QwDcj8SXvmECkJEImq8ZCu4RrpGTHU1p1snrNYpFRaUKY1MOIvQlOWyALA==" saltValue="spho134qXHPfn8HEmDXADg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T19" sqref="T19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17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Lt4A05Rrbj4Q8+bjJEa+V6XWR3ihwkyxSoCm18nbiF9HeliDIDDvQI/MXL222p0oajWp+rGyKwbuZEl4nOzyNw==" saltValue="7Ihp8dhhyBnh41DBUjoQDQ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T19" sqref="T19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18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zzcnoqdhJXXhQge8BSUGpKnLSxXIQxo/1lruwbosFFZbqEIaydEYdnDbfX/rORzKB+P5yuLTyrZeYXsvqytGPw==" saltValue="zW99omUByjTV4A1IYbgnLA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T19" sqref="T19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19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+BPvhTNh+EheP8AnQUKZwU13UA/Wa5YqmUWYxNKZcFn1lrYviL3w13au8ouNaDnDZIKYjaxuNLPFnyQRLCvVvA==" saltValue="56I0R6nwQOpILXCfjIlHLA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Q8" sqref="Q8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20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saNNW/pI6KZywmrbuntyoRcPayHWBJJBvEoaogxPUbq47PaOJUnNLrlM14aEdZt3/qxCilH4gddPZige5UXRHw==" saltValue="opGMDk0hlfu3kuWLO7Wz5w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B1:Q54"/>
  <sheetViews>
    <sheetView showGridLines="0" view="pageBreakPreview" topLeftCell="A43" zoomScale="70" zoomScaleNormal="100" zoomScaleSheetLayoutView="70" workbookViewId="0">
      <selection activeCell="J42" sqref="J42"/>
    </sheetView>
  </sheetViews>
  <sheetFormatPr defaultRowHeight="13.5"/>
  <cols>
    <col min="1" max="1" width="2.625" customWidth="1"/>
    <col min="2" max="2" width="3.625" customWidth="1"/>
    <col min="3" max="3" width="9.625" customWidth="1"/>
    <col min="4" max="4" width="22.625" customWidth="1"/>
    <col min="5" max="5" width="10.625" customWidth="1"/>
    <col min="6" max="7" width="4.75" customWidth="1"/>
    <col min="8" max="10" width="8" customWidth="1"/>
    <col min="11" max="11" width="11.625" customWidth="1"/>
  </cols>
  <sheetData>
    <row r="1" spans="2:11" ht="14.25" thickBot="1"/>
    <row r="2" spans="2:11" s="13" customFormat="1" ht="20.100000000000001" customHeight="1" thickBot="1">
      <c r="B2" s="247" t="s">
        <v>30</v>
      </c>
      <c r="C2" s="248"/>
      <c r="D2" s="248"/>
      <c r="E2" s="248"/>
      <c r="F2" s="248"/>
      <c r="G2" s="248"/>
      <c r="H2" s="248"/>
      <c r="I2" s="249"/>
      <c r="J2" s="250"/>
      <c r="K2" s="251"/>
    </row>
    <row r="3" spans="2:11" ht="13.5" customHeight="1" thickBot="1"/>
    <row r="4" spans="2:11" ht="20.100000000000001" customHeight="1" thickBot="1">
      <c r="B4" s="141" t="s">
        <v>116</v>
      </c>
      <c r="C4" s="142"/>
      <c r="D4" s="575"/>
      <c r="E4" s="576"/>
      <c r="F4" s="576"/>
      <c r="G4" s="576"/>
      <c r="H4" s="576"/>
      <c r="I4" s="576"/>
      <c r="J4" s="576"/>
      <c r="K4" s="577"/>
    </row>
    <row r="5" spans="2:11" ht="9.9499999999999993" customHeight="1" thickBot="1">
      <c r="B5" s="4"/>
      <c r="C5" s="4"/>
      <c r="D5" s="4"/>
      <c r="E5" s="4"/>
      <c r="F5" s="4"/>
      <c r="G5" s="4"/>
      <c r="H5" s="4"/>
      <c r="I5" s="4"/>
    </row>
    <row r="6" spans="2:11" ht="17.45" customHeight="1">
      <c r="B6" s="218" t="s">
        <v>120</v>
      </c>
      <c r="C6" s="7"/>
      <c r="D6" s="7"/>
      <c r="E6" s="219"/>
      <c r="F6" s="7"/>
      <c r="G6" s="7"/>
      <c r="H6" s="7"/>
      <c r="I6" s="220"/>
      <c r="J6" s="221"/>
      <c r="K6" s="222"/>
    </row>
    <row r="7" spans="2:11" ht="27.95" customHeight="1">
      <c r="B7" s="217"/>
      <c r="C7" s="256" t="s">
        <v>107</v>
      </c>
      <c r="D7" s="257"/>
      <c r="E7" s="258" t="s">
        <v>108</v>
      </c>
      <c r="F7" s="259" t="s">
        <v>112</v>
      </c>
      <c r="G7" s="310"/>
      <c r="H7" s="580" t="s">
        <v>109</v>
      </c>
      <c r="I7" s="580"/>
      <c r="J7" s="581"/>
      <c r="K7" s="260" t="s">
        <v>112</v>
      </c>
    </row>
    <row r="8" spans="2:11" ht="15.95" customHeight="1">
      <c r="B8" s="565"/>
      <c r="C8" s="253" t="s">
        <v>27</v>
      </c>
      <c r="D8" s="8"/>
      <c r="E8" s="245">
        <v>38.200000000000003</v>
      </c>
      <c r="F8" s="582" t="s">
        <v>34</v>
      </c>
      <c r="G8" s="583"/>
      <c r="H8" s="578">
        <v>1.8700000000000001E-2</v>
      </c>
      <c r="I8" s="578"/>
      <c r="J8" s="579"/>
      <c r="K8" s="214" t="s">
        <v>41</v>
      </c>
    </row>
    <row r="9" spans="2:11" ht="15.95" customHeight="1">
      <c r="B9" s="566"/>
      <c r="C9" s="252"/>
      <c r="D9" s="225" t="s">
        <v>119</v>
      </c>
      <c r="E9" s="226">
        <v>35.299999999999997</v>
      </c>
      <c r="F9" s="561" t="s">
        <v>35</v>
      </c>
      <c r="G9" s="562"/>
      <c r="H9" s="573">
        <v>1.84E-2</v>
      </c>
      <c r="I9" s="573"/>
      <c r="J9" s="574"/>
      <c r="K9" s="215" t="s">
        <v>41</v>
      </c>
    </row>
    <row r="10" spans="2:11" ht="15.95" customHeight="1">
      <c r="B10" s="566"/>
      <c r="C10" s="223" t="s">
        <v>0</v>
      </c>
      <c r="D10" s="225"/>
      <c r="E10" s="226">
        <v>34.6</v>
      </c>
      <c r="F10" s="561" t="s">
        <v>35</v>
      </c>
      <c r="G10" s="562"/>
      <c r="H10" s="573">
        <v>1.83E-2</v>
      </c>
      <c r="I10" s="573"/>
      <c r="J10" s="574"/>
      <c r="K10" s="215" t="s">
        <v>41</v>
      </c>
    </row>
    <row r="11" spans="2:11" ht="15.95" customHeight="1">
      <c r="B11" s="566"/>
      <c r="C11" s="10" t="s">
        <v>1</v>
      </c>
      <c r="D11" s="11"/>
      <c r="E11" s="226">
        <v>33.6</v>
      </c>
      <c r="F11" s="561" t="s">
        <v>35</v>
      </c>
      <c r="G11" s="562"/>
      <c r="H11" s="573">
        <v>1.8200000000000001E-2</v>
      </c>
      <c r="I11" s="573"/>
      <c r="J11" s="574"/>
      <c r="K11" s="215" t="s">
        <v>41</v>
      </c>
    </row>
    <row r="12" spans="2:11" ht="15.95" customHeight="1">
      <c r="B12" s="566"/>
      <c r="C12" s="10" t="s">
        <v>2</v>
      </c>
      <c r="D12" s="11"/>
      <c r="E12" s="226">
        <v>36.700000000000003</v>
      </c>
      <c r="F12" s="561" t="s">
        <v>35</v>
      </c>
      <c r="G12" s="562"/>
      <c r="H12" s="573">
        <v>1.8499999999999999E-2</v>
      </c>
      <c r="I12" s="573"/>
      <c r="J12" s="574"/>
      <c r="K12" s="215" t="s">
        <v>41</v>
      </c>
    </row>
    <row r="13" spans="2:11" ht="15.95" customHeight="1">
      <c r="B13" s="566"/>
      <c r="C13" s="10" t="s">
        <v>3</v>
      </c>
      <c r="D13" s="11"/>
      <c r="E13" s="226">
        <v>37.700000000000003</v>
      </c>
      <c r="F13" s="561" t="s">
        <v>35</v>
      </c>
      <c r="G13" s="562"/>
      <c r="H13" s="573">
        <v>1.8700000000000001E-2</v>
      </c>
      <c r="I13" s="573"/>
      <c r="J13" s="574"/>
      <c r="K13" s="215" t="s">
        <v>41</v>
      </c>
    </row>
    <row r="14" spans="2:11" ht="15.95" customHeight="1">
      <c r="B14" s="566"/>
      <c r="C14" s="10" t="s">
        <v>4</v>
      </c>
      <c r="D14" s="11"/>
      <c r="E14" s="226">
        <v>39.1</v>
      </c>
      <c r="F14" s="561" t="s">
        <v>35</v>
      </c>
      <c r="G14" s="562"/>
      <c r="H14" s="573">
        <v>1.89E-2</v>
      </c>
      <c r="I14" s="573"/>
      <c r="J14" s="574"/>
      <c r="K14" s="215" t="s">
        <v>41</v>
      </c>
    </row>
    <row r="15" spans="2:11" ht="15.95" customHeight="1">
      <c r="B15" s="566"/>
      <c r="C15" s="10" t="s">
        <v>5</v>
      </c>
      <c r="D15" s="11"/>
      <c r="E15" s="226">
        <v>41.9</v>
      </c>
      <c r="F15" s="561" t="s">
        <v>35</v>
      </c>
      <c r="G15" s="562"/>
      <c r="H15" s="573">
        <v>1.95E-2</v>
      </c>
      <c r="I15" s="573"/>
      <c r="J15" s="574"/>
      <c r="K15" s="215" t="s">
        <v>41</v>
      </c>
    </row>
    <row r="16" spans="2:11" ht="15.95" customHeight="1">
      <c r="B16" s="566"/>
      <c r="C16" s="10" t="s">
        <v>6</v>
      </c>
      <c r="D16" s="11"/>
      <c r="E16" s="226">
        <v>40.9</v>
      </c>
      <c r="F16" s="561" t="s">
        <v>31</v>
      </c>
      <c r="G16" s="562"/>
      <c r="H16" s="573">
        <v>2.0799999999999999E-2</v>
      </c>
      <c r="I16" s="573"/>
      <c r="J16" s="574"/>
      <c r="K16" s="215" t="s">
        <v>41</v>
      </c>
    </row>
    <row r="17" spans="2:11" ht="15.95" customHeight="1">
      <c r="B17" s="566"/>
      <c r="C17" s="10" t="s">
        <v>7</v>
      </c>
      <c r="D17" s="11"/>
      <c r="E17" s="226">
        <v>29.9</v>
      </c>
      <c r="F17" s="561" t="s">
        <v>31</v>
      </c>
      <c r="G17" s="562"/>
      <c r="H17" s="573">
        <v>2.5399999999999999E-2</v>
      </c>
      <c r="I17" s="573"/>
      <c r="J17" s="574"/>
      <c r="K17" s="215" t="s">
        <v>41</v>
      </c>
    </row>
    <row r="18" spans="2:11" ht="15.95" customHeight="1">
      <c r="B18" s="566"/>
      <c r="C18" s="568" t="s">
        <v>8</v>
      </c>
      <c r="D18" s="225" t="s">
        <v>117</v>
      </c>
      <c r="E18" s="226">
        <v>50.8</v>
      </c>
      <c r="F18" s="561" t="s">
        <v>31</v>
      </c>
      <c r="G18" s="562"/>
      <c r="H18" s="573">
        <v>1.61E-2</v>
      </c>
      <c r="I18" s="573"/>
      <c r="J18" s="574"/>
      <c r="K18" s="215" t="s">
        <v>41</v>
      </c>
    </row>
    <row r="19" spans="2:11" ht="15.95" customHeight="1">
      <c r="B19" s="566"/>
      <c r="C19" s="568"/>
      <c r="D19" s="225" t="s">
        <v>46</v>
      </c>
      <c r="E19" s="226">
        <v>44.9</v>
      </c>
      <c r="F19" s="561" t="s">
        <v>36</v>
      </c>
      <c r="G19" s="562"/>
      <c r="H19" s="573">
        <v>1.4200000000000001E-2</v>
      </c>
      <c r="I19" s="573"/>
      <c r="J19" s="574"/>
      <c r="K19" s="215" t="s">
        <v>41</v>
      </c>
    </row>
    <row r="20" spans="2:11" ht="15.95" customHeight="1">
      <c r="B20" s="566"/>
      <c r="C20" s="568" t="s">
        <v>9</v>
      </c>
      <c r="D20" s="225" t="s">
        <v>118</v>
      </c>
      <c r="E20" s="226">
        <v>54.6</v>
      </c>
      <c r="F20" s="561" t="s">
        <v>31</v>
      </c>
      <c r="G20" s="562"/>
      <c r="H20" s="573">
        <v>1.35E-2</v>
      </c>
      <c r="I20" s="573"/>
      <c r="J20" s="574"/>
      <c r="K20" s="215" t="s">
        <v>41</v>
      </c>
    </row>
    <row r="21" spans="2:11" ht="15.95" customHeight="1">
      <c r="B21" s="566"/>
      <c r="C21" s="568"/>
      <c r="D21" s="225" t="s">
        <v>10</v>
      </c>
      <c r="E21" s="226">
        <v>43.5</v>
      </c>
      <c r="F21" s="561" t="s">
        <v>36</v>
      </c>
      <c r="G21" s="562"/>
      <c r="H21" s="573">
        <v>1.3899999999999999E-2</v>
      </c>
      <c r="I21" s="573"/>
      <c r="J21" s="574"/>
      <c r="K21" s="215" t="s">
        <v>41</v>
      </c>
    </row>
    <row r="22" spans="2:11" ht="15.95" customHeight="1">
      <c r="B22" s="566"/>
      <c r="C22" s="569" t="s">
        <v>11</v>
      </c>
      <c r="D22" s="225" t="s">
        <v>12</v>
      </c>
      <c r="E22" s="226">
        <v>29</v>
      </c>
      <c r="F22" s="561" t="s">
        <v>31</v>
      </c>
      <c r="G22" s="562"/>
      <c r="H22" s="573">
        <v>2.4500000000000001E-2</v>
      </c>
      <c r="I22" s="573"/>
      <c r="J22" s="574"/>
      <c r="K22" s="215" t="s">
        <v>41</v>
      </c>
    </row>
    <row r="23" spans="2:11" ht="15.95" customHeight="1">
      <c r="B23" s="566"/>
      <c r="C23" s="569"/>
      <c r="D23" s="225" t="s">
        <v>13</v>
      </c>
      <c r="E23" s="226">
        <v>25.7</v>
      </c>
      <c r="F23" s="561" t="s">
        <v>31</v>
      </c>
      <c r="G23" s="562"/>
      <c r="H23" s="573">
        <v>2.47E-2</v>
      </c>
      <c r="I23" s="573"/>
      <c r="J23" s="574"/>
      <c r="K23" s="215" t="s">
        <v>41</v>
      </c>
    </row>
    <row r="24" spans="2:11" ht="15.95" customHeight="1">
      <c r="B24" s="566"/>
      <c r="C24" s="569"/>
      <c r="D24" s="225" t="s">
        <v>14</v>
      </c>
      <c r="E24" s="226">
        <v>26.9</v>
      </c>
      <c r="F24" s="561" t="s">
        <v>31</v>
      </c>
      <c r="G24" s="562"/>
      <c r="H24" s="573">
        <v>2.5499999999999998E-2</v>
      </c>
      <c r="I24" s="573"/>
      <c r="J24" s="574"/>
      <c r="K24" s="215" t="s">
        <v>41</v>
      </c>
    </row>
    <row r="25" spans="2:11" ht="15.95" customHeight="1">
      <c r="B25" s="566"/>
      <c r="C25" s="10" t="s">
        <v>15</v>
      </c>
      <c r="D25" s="11"/>
      <c r="E25" s="226">
        <v>29.4</v>
      </c>
      <c r="F25" s="561" t="s">
        <v>31</v>
      </c>
      <c r="G25" s="562"/>
      <c r="H25" s="573">
        <v>2.9399999999999999E-2</v>
      </c>
      <c r="I25" s="573"/>
      <c r="J25" s="574"/>
      <c r="K25" s="215" t="s">
        <v>41</v>
      </c>
    </row>
    <row r="26" spans="2:11" ht="15.95" customHeight="1">
      <c r="B26" s="566"/>
      <c r="C26" s="10" t="s">
        <v>16</v>
      </c>
      <c r="D26" s="11"/>
      <c r="E26" s="226">
        <v>37.299999999999997</v>
      </c>
      <c r="F26" s="561" t="s">
        <v>31</v>
      </c>
      <c r="G26" s="562"/>
      <c r="H26" s="573">
        <v>2.0899999999999998E-2</v>
      </c>
      <c r="I26" s="573"/>
      <c r="J26" s="574"/>
      <c r="K26" s="215" t="s">
        <v>41</v>
      </c>
    </row>
    <row r="27" spans="2:11" ht="15.95" customHeight="1">
      <c r="B27" s="566"/>
      <c r="C27" s="10" t="s">
        <v>17</v>
      </c>
      <c r="D27" s="11"/>
      <c r="E27" s="226">
        <v>21.1</v>
      </c>
      <c r="F27" s="561" t="s">
        <v>36</v>
      </c>
      <c r="G27" s="562"/>
      <c r="H27" s="573">
        <v>1.0999999999999999E-2</v>
      </c>
      <c r="I27" s="573"/>
      <c r="J27" s="574"/>
      <c r="K27" s="215" t="s">
        <v>41</v>
      </c>
    </row>
    <row r="28" spans="2:11" ht="15.95" customHeight="1">
      <c r="B28" s="566"/>
      <c r="C28" s="10" t="s">
        <v>18</v>
      </c>
      <c r="D28" s="11"/>
      <c r="E28" s="227">
        <v>3.41</v>
      </c>
      <c r="F28" s="561" t="s">
        <v>36</v>
      </c>
      <c r="G28" s="562"/>
      <c r="H28" s="573">
        <v>2.63E-2</v>
      </c>
      <c r="I28" s="573"/>
      <c r="J28" s="574"/>
      <c r="K28" s="215" t="s">
        <v>41</v>
      </c>
    </row>
    <row r="29" spans="2:11" ht="15.95" customHeight="1">
      <c r="B29" s="566"/>
      <c r="C29" s="10" t="s">
        <v>19</v>
      </c>
      <c r="D29" s="11"/>
      <c r="E29" s="227">
        <v>8.41</v>
      </c>
      <c r="F29" s="561" t="s">
        <v>36</v>
      </c>
      <c r="G29" s="562"/>
      <c r="H29" s="573">
        <v>3.8399999999999997E-2</v>
      </c>
      <c r="I29" s="573"/>
      <c r="J29" s="574"/>
      <c r="K29" s="215" t="s">
        <v>41</v>
      </c>
    </row>
    <row r="30" spans="2:11" ht="15.95" customHeight="1">
      <c r="B30" s="566"/>
      <c r="C30" s="22" t="s">
        <v>167</v>
      </c>
      <c r="D30" s="23"/>
      <c r="E30" s="226">
        <v>45</v>
      </c>
      <c r="F30" s="561" t="s">
        <v>36</v>
      </c>
      <c r="G30" s="562"/>
      <c r="H30" s="573">
        <v>1.3599999999999999E-2</v>
      </c>
      <c r="I30" s="573"/>
      <c r="J30" s="574"/>
      <c r="K30" s="215" t="s">
        <v>41</v>
      </c>
    </row>
    <row r="31" spans="2:11" ht="15.95" customHeight="1">
      <c r="B31" s="566"/>
      <c r="C31" s="22" t="s">
        <v>127</v>
      </c>
      <c r="D31" s="23"/>
      <c r="E31" s="228">
        <v>1</v>
      </c>
      <c r="F31" s="561" t="s">
        <v>101</v>
      </c>
      <c r="G31" s="562"/>
      <c r="H31" s="592">
        <v>5.7000000000000002E-2</v>
      </c>
      <c r="I31" s="592"/>
      <c r="J31" s="593"/>
      <c r="K31" s="215" t="s">
        <v>42</v>
      </c>
    </row>
    <row r="32" spans="2:11" ht="15.95" customHeight="1">
      <c r="B32" s="566"/>
      <c r="C32" s="570" t="s">
        <v>38</v>
      </c>
      <c r="D32" s="571"/>
      <c r="E32" s="281"/>
      <c r="F32" s="311" t="s">
        <v>125</v>
      </c>
      <c r="G32" s="312"/>
      <c r="H32" s="596"/>
      <c r="I32" s="596"/>
      <c r="J32" s="597"/>
      <c r="K32" s="215" t="s">
        <v>41</v>
      </c>
    </row>
    <row r="33" spans="2:17" ht="15.95" customHeight="1">
      <c r="B33" s="566"/>
      <c r="C33" s="570" t="s">
        <v>38</v>
      </c>
      <c r="D33" s="571"/>
      <c r="E33" s="281"/>
      <c r="F33" s="311" t="s">
        <v>125</v>
      </c>
      <c r="G33" s="312"/>
      <c r="H33" s="596"/>
      <c r="I33" s="596"/>
      <c r="J33" s="597"/>
      <c r="K33" s="215" t="s">
        <v>41</v>
      </c>
    </row>
    <row r="34" spans="2:17" ht="15.95" customHeight="1">
      <c r="B34" s="566"/>
      <c r="C34" s="10" t="s">
        <v>26</v>
      </c>
      <c r="D34" s="11"/>
      <c r="E34" s="227">
        <v>1.02</v>
      </c>
      <c r="F34" s="561" t="s">
        <v>126</v>
      </c>
      <c r="G34" s="562"/>
      <c r="H34" s="592">
        <v>0.06</v>
      </c>
      <c r="I34" s="592"/>
      <c r="J34" s="593"/>
      <c r="K34" s="215" t="s">
        <v>42</v>
      </c>
    </row>
    <row r="35" spans="2:17" ht="15.95" customHeight="1">
      <c r="B35" s="566"/>
      <c r="C35" s="10" t="s">
        <v>25</v>
      </c>
      <c r="D35" s="11"/>
      <c r="E35" s="227">
        <v>1.36</v>
      </c>
      <c r="F35" s="561" t="s">
        <v>126</v>
      </c>
      <c r="G35" s="562"/>
      <c r="H35" s="592">
        <v>5.7000000000000002E-2</v>
      </c>
      <c r="I35" s="592"/>
      <c r="J35" s="593"/>
      <c r="K35" s="215" t="s">
        <v>42</v>
      </c>
    </row>
    <row r="36" spans="2:17" ht="15.95" customHeight="1">
      <c r="B36" s="566"/>
      <c r="C36" s="10" t="s">
        <v>20</v>
      </c>
      <c r="D36" s="11"/>
      <c r="E36" s="227">
        <v>1.36</v>
      </c>
      <c r="F36" s="561" t="s">
        <v>126</v>
      </c>
      <c r="G36" s="562"/>
      <c r="H36" s="592">
        <v>5.7000000000000002E-2</v>
      </c>
      <c r="I36" s="592"/>
      <c r="J36" s="593"/>
      <c r="K36" s="215" t="s">
        <v>42</v>
      </c>
    </row>
    <row r="37" spans="2:17" ht="15.95" customHeight="1">
      <c r="B37" s="567"/>
      <c r="C37" s="254" t="s">
        <v>21</v>
      </c>
      <c r="D37" s="255"/>
      <c r="E37" s="229">
        <v>1.36</v>
      </c>
      <c r="F37" s="563" t="s">
        <v>32</v>
      </c>
      <c r="G37" s="564"/>
      <c r="H37" s="594">
        <v>5.7000000000000002E-2</v>
      </c>
      <c r="I37" s="594"/>
      <c r="J37" s="595"/>
      <c r="K37" s="224" t="s">
        <v>42</v>
      </c>
    </row>
    <row r="38" spans="2:17" ht="18.95" customHeight="1">
      <c r="B38" s="246" t="s">
        <v>113</v>
      </c>
      <c r="C38" s="236"/>
      <c r="D38" s="236"/>
      <c r="E38" s="230"/>
      <c r="F38" s="231"/>
      <c r="G38" s="231"/>
      <c r="H38" s="232"/>
      <c r="I38" s="233"/>
      <c r="J38" s="234"/>
      <c r="K38" s="235"/>
    </row>
    <row r="39" spans="2:17" ht="27.95" customHeight="1">
      <c r="B39" s="21"/>
      <c r="C39" s="239" t="s">
        <v>115</v>
      </c>
      <c r="D39" s="240"/>
      <c r="E39" s="241" t="s">
        <v>108</v>
      </c>
      <c r="F39" s="240" t="s">
        <v>112</v>
      </c>
      <c r="G39" s="313"/>
      <c r="H39" s="242" t="s">
        <v>110</v>
      </c>
      <c r="I39" s="334" t="s">
        <v>153</v>
      </c>
      <c r="J39" s="243" t="s">
        <v>111</v>
      </c>
      <c r="K39" s="244" t="s">
        <v>114</v>
      </c>
    </row>
    <row r="40" spans="2:17" ht="15.95" customHeight="1">
      <c r="B40" s="554"/>
      <c r="C40" s="572" t="s">
        <v>156</v>
      </c>
      <c r="D40" s="237" t="s">
        <v>22</v>
      </c>
      <c r="E40" s="238">
        <v>9.9700000000000006</v>
      </c>
      <c r="F40" s="314" t="s">
        <v>37</v>
      </c>
      <c r="G40" s="315"/>
      <c r="H40" s="584">
        <v>0.45700000000000002</v>
      </c>
      <c r="I40" s="590"/>
      <c r="J40" s="588"/>
      <c r="K40" s="586" t="s">
        <v>106</v>
      </c>
    </row>
    <row r="41" spans="2:17" ht="15.95" customHeight="1">
      <c r="B41" s="554"/>
      <c r="C41" s="557"/>
      <c r="D41" s="9" t="s">
        <v>23</v>
      </c>
      <c r="E41" s="227">
        <v>9.2799999999999994</v>
      </c>
      <c r="F41" s="316" t="s">
        <v>37</v>
      </c>
      <c r="G41" s="317"/>
      <c r="H41" s="585"/>
      <c r="I41" s="591"/>
      <c r="J41" s="589"/>
      <c r="K41" s="587"/>
    </row>
    <row r="42" spans="2:17" ht="15.95" customHeight="1">
      <c r="B42" s="554"/>
      <c r="C42" s="556" t="s">
        <v>169</v>
      </c>
      <c r="D42" s="282"/>
      <c r="E42" s="345"/>
      <c r="F42" s="316" t="s">
        <v>37</v>
      </c>
      <c r="G42" s="317"/>
      <c r="H42" s="362"/>
      <c r="I42" s="360"/>
      <c r="J42" s="336"/>
      <c r="K42" s="215" t="s">
        <v>106</v>
      </c>
    </row>
    <row r="43" spans="2:17" ht="15.95" customHeight="1">
      <c r="B43" s="554"/>
      <c r="C43" s="557"/>
      <c r="D43" s="282"/>
      <c r="E43" s="345"/>
      <c r="F43" s="316" t="s">
        <v>37</v>
      </c>
      <c r="G43" s="317"/>
      <c r="H43" s="362"/>
      <c r="I43" s="360"/>
      <c r="J43" s="336"/>
      <c r="K43" s="215" t="s">
        <v>106</v>
      </c>
    </row>
    <row r="44" spans="2:17" ht="15.95" customHeight="1">
      <c r="B44" s="554"/>
      <c r="C44" s="557"/>
      <c r="D44" s="282"/>
      <c r="E44" s="345"/>
      <c r="F44" s="316" t="s">
        <v>37</v>
      </c>
      <c r="G44" s="317"/>
      <c r="H44" s="362"/>
      <c r="I44" s="360"/>
      <c r="J44" s="336"/>
      <c r="K44" s="215" t="s">
        <v>106</v>
      </c>
      <c r="Q44" t="s">
        <v>129</v>
      </c>
    </row>
    <row r="45" spans="2:17" ht="15.95" customHeight="1">
      <c r="B45" s="554"/>
      <c r="C45" s="557"/>
      <c r="D45" s="282"/>
      <c r="E45" s="345"/>
      <c r="F45" s="316" t="s">
        <v>37</v>
      </c>
      <c r="G45" s="317"/>
      <c r="H45" s="362"/>
      <c r="I45" s="360"/>
      <c r="J45" s="336"/>
      <c r="K45" s="215" t="s">
        <v>106</v>
      </c>
      <c r="Q45" t="s">
        <v>128</v>
      </c>
    </row>
    <row r="46" spans="2:17" ht="15.95" customHeight="1">
      <c r="B46" s="554"/>
      <c r="C46" s="557"/>
      <c r="D46" s="282"/>
      <c r="E46" s="345"/>
      <c r="F46" s="316" t="s">
        <v>37</v>
      </c>
      <c r="G46" s="317"/>
      <c r="H46" s="362"/>
      <c r="I46" s="360"/>
      <c r="J46" s="336"/>
      <c r="K46" s="215" t="s">
        <v>106</v>
      </c>
    </row>
    <row r="47" spans="2:17" ht="15.95" customHeight="1">
      <c r="B47" s="554"/>
      <c r="C47" s="557"/>
      <c r="D47" s="386"/>
      <c r="E47" s="345"/>
      <c r="F47" s="316" t="s">
        <v>37</v>
      </c>
      <c r="G47" s="317"/>
      <c r="H47" s="362"/>
      <c r="I47" s="360"/>
      <c r="J47" s="336"/>
      <c r="K47" s="215" t="s">
        <v>106</v>
      </c>
    </row>
    <row r="48" spans="2:17" ht="15.95" customHeight="1">
      <c r="B48" s="554"/>
      <c r="C48" s="557"/>
      <c r="D48" s="282"/>
      <c r="E48" s="345"/>
      <c r="F48" s="316" t="s">
        <v>37</v>
      </c>
      <c r="G48" s="317"/>
      <c r="H48" s="362"/>
      <c r="I48" s="360"/>
      <c r="J48" s="336"/>
      <c r="K48" s="215" t="s">
        <v>106</v>
      </c>
    </row>
    <row r="49" spans="2:17" ht="15.95" customHeight="1">
      <c r="B49" s="554"/>
      <c r="C49" s="557"/>
      <c r="D49" s="282"/>
      <c r="E49" s="345"/>
      <c r="F49" s="316" t="s">
        <v>37</v>
      </c>
      <c r="G49" s="317"/>
      <c r="H49" s="362"/>
      <c r="I49" s="360"/>
      <c r="J49" s="336"/>
      <c r="K49" s="215" t="s">
        <v>106</v>
      </c>
      <c r="Q49" t="s">
        <v>129</v>
      </c>
    </row>
    <row r="50" spans="2:17" ht="15.95" customHeight="1">
      <c r="B50" s="554"/>
      <c r="C50" s="557"/>
      <c r="D50" s="282"/>
      <c r="E50" s="345"/>
      <c r="F50" s="316" t="s">
        <v>37</v>
      </c>
      <c r="G50" s="317"/>
      <c r="H50" s="362"/>
      <c r="I50" s="360"/>
      <c r="J50" s="336"/>
      <c r="K50" s="215" t="s">
        <v>106</v>
      </c>
      <c r="Q50" t="s">
        <v>128</v>
      </c>
    </row>
    <row r="51" spans="2:17" ht="15.95" customHeight="1" thickBot="1">
      <c r="B51" s="555"/>
      <c r="C51" s="558"/>
      <c r="D51" s="283"/>
      <c r="E51" s="346"/>
      <c r="F51" s="318" t="s">
        <v>37</v>
      </c>
      <c r="G51" s="319"/>
      <c r="H51" s="363"/>
      <c r="I51" s="361"/>
      <c r="J51" s="337"/>
      <c r="K51" s="216" t="s">
        <v>106</v>
      </c>
    </row>
    <row r="52" spans="2:17" ht="33" customHeight="1" thickBot="1">
      <c r="B52" s="401"/>
      <c r="C52" s="391" t="s">
        <v>157</v>
      </c>
      <c r="D52" s="340"/>
      <c r="E52" s="340"/>
      <c r="F52" s="340"/>
      <c r="G52" s="340"/>
      <c r="H52" s="340"/>
      <c r="I52" s="341"/>
      <c r="J52" s="341"/>
      <c r="K52" s="341"/>
      <c r="L52" s="342"/>
      <c r="M52" s="342"/>
    </row>
    <row r="53" spans="2:17" ht="24.95" customHeight="1" thickBot="1">
      <c r="B53" s="387" t="s">
        <v>29</v>
      </c>
      <c r="C53" s="366"/>
      <c r="D53" s="366"/>
      <c r="E53" s="367"/>
      <c r="F53" s="559">
        <v>2.58E-2</v>
      </c>
      <c r="G53" s="560"/>
      <c r="H53" s="20" t="s">
        <v>33</v>
      </c>
    </row>
    <row r="54" spans="2:17" ht="15.75" customHeight="1"/>
  </sheetData>
  <sheetProtection algorithmName="SHA-512" hashValue="iN7ucBcwDf1/FDLbkqVHebcSiAR1EbwYu+57SiZ9Wul2xdsw16rMwKVc3ox4hgslpCGezrmj/Z65+585naOBbg==" saltValue="LF71WS0v5im1qpbV9wMZEg==" spinCount="100000" sheet="1" formatCells="0" selectLockedCells="1"/>
  <mergeCells count="74">
    <mergeCell ref="H34:J34"/>
    <mergeCell ref="H33:J33"/>
    <mergeCell ref="H28:J28"/>
    <mergeCell ref="H15:J15"/>
    <mergeCell ref="H20:J20"/>
    <mergeCell ref="H26:J26"/>
    <mergeCell ref="H30:J30"/>
    <mergeCell ref="H29:J29"/>
    <mergeCell ref="H17:J17"/>
    <mergeCell ref="H27:J27"/>
    <mergeCell ref="H19:J19"/>
    <mergeCell ref="H18:J18"/>
    <mergeCell ref="H25:J25"/>
    <mergeCell ref="H24:J24"/>
    <mergeCell ref="H23:J23"/>
    <mergeCell ref="H22:J22"/>
    <mergeCell ref="H40:H41"/>
    <mergeCell ref="K40:K41"/>
    <mergeCell ref="J40:J41"/>
    <mergeCell ref="I40:I41"/>
    <mergeCell ref="F16:G16"/>
    <mergeCell ref="H16:J16"/>
    <mergeCell ref="F24:G24"/>
    <mergeCell ref="F26:G26"/>
    <mergeCell ref="F36:G36"/>
    <mergeCell ref="F27:G27"/>
    <mergeCell ref="F28:G28"/>
    <mergeCell ref="H31:J31"/>
    <mergeCell ref="H37:J37"/>
    <mergeCell ref="H36:J36"/>
    <mergeCell ref="H35:J35"/>
    <mergeCell ref="H32:J32"/>
    <mergeCell ref="F12:G12"/>
    <mergeCell ref="F13:G13"/>
    <mergeCell ref="H11:J11"/>
    <mergeCell ref="H13:J13"/>
    <mergeCell ref="H12:J12"/>
    <mergeCell ref="H14:J14"/>
    <mergeCell ref="F25:G25"/>
    <mergeCell ref="F23:G23"/>
    <mergeCell ref="D4:K4"/>
    <mergeCell ref="H8:J8"/>
    <mergeCell ref="H7:J7"/>
    <mergeCell ref="H9:J9"/>
    <mergeCell ref="F8:G8"/>
    <mergeCell ref="F9:G9"/>
    <mergeCell ref="F10:G10"/>
    <mergeCell ref="F11:G11"/>
    <mergeCell ref="F17:G17"/>
    <mergeCell ref="H21:J21"/>
    <mergeCell ref="F18:G18"/>
    <mergeCell ref="H10:J10"/>
    <mergeCell ref="F14:G14"/>
    <mergeCell ref="F15:G15"/>
    <mergeCell ref="F19:G19"/>
    <mergeCell ref="F20:G20"/>
    <mergeCell ref="F21:G21"/>
    <mergeCell ref="F22:G22"/>
    <mergeCell ref="B40:B51"/>
    <mergeCell ref="C42:C51"/>
    <mergeCell ref="F53:G53"/>
    <mergeCell ref="F29:G29"/>
    <mergeCell ref="F30:G30"/>
    <mergeCell ref="F31:G31"/>
    <mergeCell ref="F34:G34"/>
    <mergeCell ref="F35:G35"/>
    <mergeCell ref="F37:G37"/>
    <mergeCell ref="B8:B37"/>
    <mergeCell ref="C18:C19"/>
    <mergeCell ref="C20:C21"/>
    <mergeCell ref="C22:C24"/>
    <mergeCell ref="C33:D33"/>
    <mergeCell ref="C32:D32"/>
    <mergeCell ref="C40:C41"/>
  </mergeCells>
  <phoneticPr fontId="23"/>
  <printOptions horizontalCentered="1" verticalCentered="1"/>
  <pageMargins left="0.19685039370078741" right="0.19685039370078741" top="0.39370078740157483" bottom="0.39370078740157483" header="0.31496062992125984" footer="0.31496062992125984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O28"/>
  <sheetViews>
    <sheetView showGridLines="0" view="pageBreakPreview" topLeftCell="A10" zoomScale="55" zoomScaleNormal="85" zoomScaleSheetLayoutView="55" workbookViewId="0">
      <selection activeCell="G25" sqref="G25"/>
    </sheetView>
  </sheetViews>
  <sheetFormatPr defaultRowHeight="13.5"/>
  <cols>
    <col min="1" max="1" width="5.625" customWidth="1"/>
    <col min="2" max="2" width="8.625" customWidth="1"/>
    <col min="3" max="3" width="20.625" customWidth="1"/>
    <col min="6" max="6" width="16.625" customWidth="1"/>
    <col min="7" max="7" width="20.625" customWidth="1"/>
    <col min="8" max="8" width="8.625" customWidth="1"/>
    <col min="9" max="9" width="5.625" customWidth="1"/>
    <col min="10" max="10" width="8.625" customWidth="1"/>
    <col min="11" max="11" width="9.625" customWidth="1"/>
    <col min="12" max="12" width="8.625" customWidth="1"/>
    <col min="13" max="13" width="9.625" customWidth="1"/>
    <col min="14" max="14" width="11.625" customWidth="1"/>
    <col min="15" max="15" width="10.625" customWidth="1"/>
  </cols>
  <sheetData>
    <row r="1" spans="2:15" ht="14.25" thickBot="1"/>
    <row r="2" spans="2:15" ht="21.95" customHeight="1" thickBot="1">
      <c r="B2" s="606" t="s">
        <v>149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8"/>
    </row>
    <row r="3" spans="2:15" ht="14.25" thickBot="1"/>
    <row r="4" spans="2:15" ht="20.100000000000001" customHeight="1" thickBot="1">
      <c r="B4" s="154" t="s">
        <v>96</v>
      </c>
      <c r="C4" s="155"/>
      <c r="D4" s="327" t="str">
        <f>IF('1_排出係数'!D4="","",'1_排出係数'!D4)</f>
        <v/>
      </c>
      <c r="E4" s="328"/>
      <c r="F4" s="328"/>
      <c r="G4" s="328"/>
      <c r="H4" s="328"/>
      <c r="I4" s="328"/>
      <c r="J4" s="328"/>
      <c r="K4" s="328"/>
      <c r="L4" s="329"/>
      <c r="M4" s="298" t="s">
        <v>148</v>
      </c>
      <c r="N4" s="299"/>
      <c r="O4" s="297" t="str">
        <f>IF(O28=0,"",100-O28)</f>
        <v/>
      </c>
    </row>
    <row r="5" spans="2:15" ht="8.1" customHeight="1" thickBot="1"/>
    <row r="6" spans="2:15" ht="42" customHeight="1">
      <c r="B6" s="600" t="s">
        <v>142</v>
      </c>
      <c r="C6" s="604" t="s">
        <v>132</v>
      </c>
      <c r="D6" s="332" t="s">
        <v>145</v>
      </c>
      <c r="E6" s="160"/>
      <c r="F6" s="169" t="s">
        <v>147</v>
      </c>
      <c r="G6" s="156"/>
      <c r="H6" s="156"/>
      <c r="I6" s="167"/>
      <c r="J6" s="332" t="s">
        <v>146</v>
      </c>
      <c r="K6" s="160"/>
      <c r="L6" s="159" t="s">
        <v>94</v>
      </c>
      <c r="M6" s="156"/>
      <c r="N6" s="160"/>
      <c r="O6" s="598" t="s">
        <v>102</v>
      </c>
    </row>
    <row r="7" spans="2:15" ht="30" customHeight="1">
      <c r="B7" s="601"/>
      <c r="C7" s="605"/>
      <c r="D7" s="171" t="s">
        <v>99</v>
      </c>
      <c r="E7" s="162" t="s">
        <v>98</v>
      </c>
      <c r="F7" s="170" t="s">
        <v>100</v>
      </c>
      <c r="G7" s="157" t="s">
        <v>95</v>
      </c>
      <c r="H7" s="157" t="s">
        <v>93</v>
      </c>
      <c r="I7" s="158" t="s">
        <v>28</v>
      </c>
      <c r="J7" s="161" t="s">
        <v>93</v>
      </c>
      <c r="K7" s="168" t="s">
        <v>28</v>
      </c>
      <c r="L7" s="161" t="s">
        <v>93</v>
      </c>
      <c r="M7" s="157" t="s">
        <v>28</v>
      </c>
      <c r="N7" s="162" t="s">
        <v>97</v>
      </c>
      <c r="O7" s="599"/>
    </row>
    <row r="8" spans="2:15" ht="23.1" customHeight="1">
      <c r="B8" s="176">
        <v>1</v>
      </c>
      <c r="C8" s="178">
        <f ca="1">INDIRECT("'2-"&amp;B8&amp;"_使用量'!E5")</f>
        <v>0</v>
      </c>
      <c r="D8" s="172">
        <f t="shared" ref="D8:D27" ca="1" si="0">INDIRECT("'2-"&amp;B8&amp;"_使用量'!E9")</f>
        <v>0</v>
      </c>
      <c r="E8" s="173" t="e">
        <f ca="1">D8/SUM($D$8:$D$27)*100</f>
        <v>#DIV/0!</v>
      </c>
      <c r="F8" s="330"/>
      <c r="G8" s="284"/>
      <c r="H8" s="285"/>
      <c r="I8" s="325"/>
      <c r="J8" s="163">
        <f>IF(H8="",0,D8/H8)</f>
        <v>0</v>
      </c>
      <c r="K8" s="186" t="str">
        <f>IF(I8="","",CONCATENATE("t-CO2/",I8))</f>
        <v/>
      </c>
      <c r="L8" s="294"/>
      <c r="M8" s="188" t="str">
        <f t="shared" ref="M8:M27" si="1">IF(I8="","",K8)</f>
        <v/>
      </c>
      <c r="N8" s="164">
        <f>IF(L8="",0,L8/J8*100)</f>
        <v>0</v>
      </c>
      <c r="O8" s="208" t="str">
        <f>IF(H8="","",E8*N8/100)</f>
        <v/>
      </c>
    </row>
    <row r="9" spans="2:15" ht="23.1" customHeight="1">
      <c r="B9" s="177">
        <v>2</v>
      </c>
      <c r="C9" s="179">
        <f t="shared" ref="C9:C27" ca="1" si="2">INDIRECT("'2-"&amp;B9&amp;"_使用量'!E5")</f>
        <v>0</v>
      </c>
      <c r="D9" s="174">
        <f t="shared" ca="1" si="0"/>
        <v>0</v>
      </c>
      <c r="E9" s="175" t="e">
        <f t="shared" ref="E9:E28" ca="1" si="3">D9/SUM($D$8:$D$27)*100</f>
        <v>#DIV/0!</v>
      </c>
      <c r="F9" s="331"/>
      <c r="G9" s="287"/>
      <c r="H9" s="288"/>
      <c r="I9" s="326"/>
      <c r="J9" s="165">
        <f>IF(H9="",0,D9/H9)</f>
        <v>0</v>
      </c>
      <c r="K9" s="187" t="str">
        <f t="shared" ref="K9:K27" si="4">IF(I9="","",CONCATENATE("t-CO2/",I9))</f>
        <v/>
      </c>
      <c r="L9" s="295"/>
      <c r="M9" s="189" t="str">
        <f t="shared" si="1"/>
        <v/>
      </c>
      <c r="N9" s="166">
        <f t="shared" ref="N9:N27" si="5">IF(L9="",0,L9/J9*100)</f>
        <v>0</v>
      </c>
      <c r="O9" s="209" t="str">
        <f>IF(H9="","",E9*N9/100)</f>
        <v/>
      </c>
    </row>
    <row r="10" spans="2:15" ht="23.1" customHeight="1">
      <c r="B10" s="177">
        <v>3</v>
      </c>
      <c r="C10" s="179">
        <f ca="1">INDIRECT("'2-"&amp;B10&amp;"_使用量'!E5")</f>
        <v>0</v>
      </c>
      <c r="D10" s="174">
        <f t="shared" ca="1" si="0"/>
        <v>0</v>
      </c>
      <c r="E10" s="175" t="e">
        <f t="shared" ca="1" si="3"/>
        <v>#DIV/0!</v>
      </c>
      <c r="F10" s="331"/>
      <c r="G10" s="287"/>
      <c r="H10" s="288"/>
      <c r="I10" s="326"/>
      <c r="J10" s="165">
        <f t="shared" ref="J10:J26" si="6">IF(H10="",0,D10/H10)</f>
        <v>0</v>
      </c>
      <c r="K10" s="187" t="str">
        <f t="shared" si="4"/>
        <v/>
      </c>
      <c r="L10" s="295"/>
      <c r="M10" s="189" t="str">
        <f t="shared" si="1"/>
        <v/>
      </c>
      <c r="N10" s="166">
        <f t="shared" si="5"/>
        <v>0</v>
      </c>
      <c r="O10" s="209" t="str">
        <f t="shared" ref="O10:O26" si="7">IF(H10="","",E10*N10/100)</f>
        <v/>
      </c>
    </row>
    <row r="11" spans="2:15" ht="23.1" customHeight="1">
      <c r="B11" s="177">
        <v>4</v>
      </c>
      <c r="C11" s="179">
        <f ca="1">INDIRECT("'2-"&amp;B11&amp;"_使用量'!E5")</f>
        <v>0</v>
      </c>
      <c r="D11" s="174">
        <f t="shared" ca="1" si="0"/>
        <v>0</v>
      </c>
      <c r="E11" s="175" t="e">
        <f t="shared" ca="1" si="3"/>
        <v>#DIV/0!</v>
      </c>
      <c r="F11" s="331"/>
      <c r="G11" s="287"/>
      <c r="H11" s="288"/>
      <c r="I11" s="326"/>
      <c r="J11" s="165">
        <f t="shared" si="6"/>
        <v>0</v>
      </c>
      <c r="K11" s="187" t="str">
        <f t="shared" si="4"/>
        <v/>
      </c>
      <c r="L11" s="295"/>
      <c r="M11" s="189" t="str">
        <f t="shared" si="1"/>
        <v/>
      </c>
      <c r="N11" s="166">
        <f t="shared" si="5"/>
        <v>0</v>
      </c>
      <c r="O11" s="209" t="str">
        <f t="shared" si="7"/>
        <v/>
      </c>
    </row>
    <row r="12" spans="2:15" ht="23.1" customHeight="1">
      <c r="B12" s="177">
        <v>5</v>
      </c>
      <c r="C12" s="179">
        <f t="shared" ca="1" si="2"/>
        <v>0</v>
      </c>
      <c r="D12" s="174">
        <f t="shared" ca="1" si="0"/>
        <v>0</v>
      </c>
      <c r="E12" s="175" t="e">
        <f t="shared" ca="1" si="3"/>
        <v>#DIV/0!</v>
      </c>
      <c r="F12" s="286"/>
      <c r="G12" s="287"/>
      <c r="H12" s="288"/>
      <c r="I12" s="289"/>
      <c r="J12" s="165">
        <f t="shared" si="6"/>
        <v>0</v>
      </c>
      <c r="K12" s="187" t="str">
        <f t="shared" si="4"/>
        <v/>
      </c>
      <c r="L12" s="295"/>
      <c r="M12" s="189" t="str">
        <f t="shared" si="1"/>
        <v/>
      </c>
      <c r="N12" s="166">
        <f t="shared" si="5"/>
        <v>0</v>
      </c>
      <c r="O12" s="209" t="str">
        <f t="shared" si="7"/>
        <v/>
      </c>
    </row>
    <row r="13" spans="2:15" ht="23.1" customHeight="1">
      <c r="B13" s="177">
        <v>6</v>
      </c>
      <c r="C13" s="179">
        <f t="shared" ca="1" si="2"/>
        <v>0</v>
      </c>
      <c r="D13" s="174">
        <f t="shared" ca="1" si="0"/>
        <v>0</v>
      </c>
      <c r="E13" s="175" t="e">
        <f t="shared" ca="1" si="3"/>
        <v>#DIV/0!</v>
      </c>
      <c r="F13" s="286"/>
      <c r="G13" s="287"/>
      <c r="H13" s="288"/>
      <c r="I13" s="289"/>
      <c r="J13" s="165">
        <f t="shared" si="6"/>
        <v>0</v>
      </c>
      <c r="K13" s="187" t="str">
        <f t="shared" si="4"/>
        <v/>
      </c>
      <c r="L13" s="295"/>
      <c r="M13" s="189" t="str">
        <f t="shared" si="1"/>
        <v/>
      </c>
      <c r="N13" s="166">
        <f t="shared" si="5"/>
        <v>0</v>
      </c>
      <c r="O13" s="209" t="str">
        <f t="shared" si="7"/>
        <v/>
      </c>
    </row>
    <row r="14" spans="2:15" ht="23.1" customHeight="1">
      <c r="B14" s="177">
        <v>7</v>
      </c>
      <c r="C14" s="179">
        <f t="shared" ca="1" si="2"/>
        <v>0</v>
      </c>
      <c r="D14" s="174">
        <f t="shared" ca="1" si="0"/>
        <v>0</v>
      </c>
      <c r="E14" s="175" t="e">
        <f t="shared" ca="1" si="3"/>
        <v>#DIV/0!</v>
      </c>
      <c r="F14" s="286"/>
      <c r="G14" s="287"/>
      <c r="H14" s="288"/>
      <c r="I14" s="289"/>
      <c r="J14" s="165">
        <f t="shared" si="6"/>
        <v>0</v>
      </c>
      <c r="K14" s="187" t="str">
        <f t="shared" si="4"/>
        <v/>
      </c>
      <c r="L14" s="295"/>
      <c r="M14" s="189" t="str">
        <f t="shared" si="1"/>
        <v/>
      </c>
      <c r="N14" s="166">
        <f t="shared" si="5"/>
        <v>0</v>
      </c>
      <c r="O14" s="209" t="str">
        <f t="shared" si="7"/>
        <v/>
      </c>
    </row>
    <row r="15" spans="2:15" ht="23.1" customHeight="1">
      <c r="B15" s="177">
        <v>8</v>
      </c>
      <c r="C15" s="179">
        <f t="shared" ca="1" si="2"/>
        <v>0</v>
      </c>
      <c r="D15" s="174">
        <f t="shared" ca="1" si="0"/>
        <v>0</v>
      </c>
      <c r="E15" s="175" t="e">
        <f t="shared" ca="1" si="3"/>
        <v>#DIV/0!</v>
      </c>
      <c r="F15" s="286"/>
      <c r="G15" s="287"/>
      <c r="H15" s="288"/>
      <c r="I15" s="289"/>
      <c r="J15" s="165">
        <f t="shared" si="6"/>
        <v>0</v>
      </c>
      <c r="K15" s="187" t="str">
        <f t="shared" si="4"/>
        <v/>
      </c>
      <c r="L15" s="295"/>
      <c r="M15" s="189" t="str">
        <f t="shared" si="1"/>
        <v/>
      </c>
      <c r="N15" s="166">
        <f t="shared" si="5"/>
        <v>0</v>
      </c>
      <c r="O15" s="209" t="str">
        <f t="shared" si="7"/>
        <v/>
      </c>
    </row>
    <row r="16" spans="2:15" ht="23.1" customHeight="1">
      <c r="B16" s="177">
        <v>9</v>
      </c>
      <c r="C16" s="179">
        <f t="shared" ca="1" si="2"/>
        <v>0</v>
      </c>
      <c r="D16" s="174">
        <f t="shared" ca="1" si="0"/>
        <v>0</v>
      </c>
      <c r="E16" s="175" t="e">
        <f t="shared" ca="1" si="3"/>
        <v>#DIV/0!</v>
      </c>
      <c r="F16" s="286"/>
      <c r="G16" s="287"/>
      <c r="H16" s="288"/>
      <c r="I16" s="289"/>
      <c r="J16" s="165">
        <f t="shared" si="6"/>
        <v>0</v>
      </c>
      <c r="K16" s="187" t="str">
        <f t="shared" si="4"/>
        <v/>
      </c>
      <c r="L16" s="295"/>
      <c r="M16" s="189" t="str">
        <f t="shared" si="1"/>
        <v/>
      </c>
      <c r="N16" s="166">
        <f t="shared" si="5"/>
        <v>0</v>
      </c>
      <c r="O16" s="209" t="str">
        <f t="shared" si="7"/>
        <v/>
      </c>
    </row>
    <row r="17" spans="2:15" ht="23.1" customHeight="1">
      <c r="B17" s="177">
        <v>10</v>
      </c>
      <c r="C17" s="179">
        <f t="shared" ca="1" si="2"/>
        <v>0</v>
      </c>
      <c r="D17" s="174">
        <f t="shared" ca="1" si="0"/>
        <v>0</v>
      </c>
      <c r="E17" s="175" t="e">
        <f t="shared" ca="1" si="3"/>
        <v>#DIV/0!</v>
      </c>
      <c r="F17" s="286"/>
      <c r="G17" s="287"/>
      <c r="H17" s="288"/>
      <c r="I17" s="289"/>
      <c r="J17" s="165">
        <f t="shared" si="6"/>
        <v>0</v>
      </c>
      <c r="K17" s="187" t="str">
        <f t="shared" si="4"/>
        <v/>
      </c>
      <c r="L17" s="295"/>
      <c r="M17" s="189" t="str">
        <f t="shared" si="1"/>
        <v/>
      </c>
      <c r="N17" s="166">
        <f t="shared" si="5"/>
        <v>0</v>
      </c>
      <c r="O17" s="209" t="str">
        <f t="shared" si="7"/>
        <v/>
      </c>
    </row>
    <row r="18" spans="2:15" ht="23.1" customHeight="1">
      <c r="B18" s="177">
        <v>11</v>
      </c>
      <c r="C18" s="179">
        <f t="shared" ca="1" si="2"/>
        <v>0</v>
      </c>
      <c r="D18" s="174">
        <f t="shared" ca="1" si="0"/>
        <v>0</v>
      </c>
      <c r="E18" s="175" t="e">
        <f t="shared" ca="1" si="3"/>
        <v>#DIV/0!</v>
      </c>
      <c r="F18" s="286"/>
      <c r="G18" s="287"/>
      <c r="H18" s="288"/>
      <c r="I18" s="289"/>
      <c r="J18" s="165">
        <f t="shared" si="6"/>
        <v>0</v>
      </c>
      <c r="K18" s="187" t="str">
        <f t="shared" si="4"/>
        <v/>
      </c>
      <c r="L18" s="295"/>
      <c r="M18" s="189" t="str">
        <f t="shared" si="1"/>
        <v/>
      </c>
      <c r="N18" s="166">
        <f t="shared" si="5"/>
        <v>0</v>
      </c>
      <c r="O18" s="209" t="str">
        <f t="shared" si="7"/>
        <v/>
      </c>
    </row>
    <row r="19" spans="2:15" ht="23.1" customHeight="1">
      <c r="B19" s="177">
        <v>12</v>
      </c>
      <c r="C19" s="179">
        <f t="shared" ca="1" si="2"/>
        <v>0</v>
      </c>
      <c r="D19" s="174">
        <f t="shared" ca="1" si="0"/>
        <v>0</v>
      </c>
      <c r="E19" s="175" t="e">
        <f t="shared" ca="1" si="3"/>
        <v>#DIV/0!</v>
      </c>
      <c r="F19" s="286"/>
      <c r="G19" s="287"/>
      <c r="H19" s="288"/>
      <c r="I19" s="289"/>
      <c r="J19" s="165">
        <f t="shared" si="6"/>
        <v>0</v>
      </c>
      <c r="K19" s="187" t="str">
        <f t="shared" si="4"/>
        <v/>
      </c>
      <c r="L19" s="295"/>
      <c r="M19" s="189" t="str">
        <f t="shared" si="1"/>
        <v/>
      </c>
      <c r="N19" s="166">
        <f t="shared" si="5"/>
        <v>0</v>
      </c>
      <c r="O19" s="209" t="str">
        <f t="shared" si="7"/>
        <v/>
      </c>
    </row>
    <row r="20" spans="2:15" ht="23.1" customHeight="1">
      <c r="B20" s="177">
        <v>13</v>
      </c>
      <c r="C20" s="179">
        <f t="shared" ca="1" si="2"/>
        <v>0</v>
      </c>
      <c r="D20" s="174">
        <f t="shared" ca="1" si="0"/>
        <v>0</v>
      </c>
      <c r="E20" s="175" t="e">
        <f t="shared" ca="1" si="3"/>
        <v>#DIV/0!</v>
      </c>
      <c r="F20" s="286"/>
      <c r="G20" s="287"/>
      <c r="H20" s="288"/>
      <c r="I20" s="289"/>
      <c r="J20" s="165">
        <f t="shared" si="6"/>
        <v>0</v>
      </c>
      <c r="K20" s="187" t="str">
        <f t="shared" si="4"/>
        <v/>
      </c>
      <c r="L20" s="295"/>
      <c r="M20" s="189" t="str">
        <f t="shared" si="1"/>
        <v/>
      </c>
      <c r="N20" s="166">
        <f t="shared" si="5"/>
        <v>0</v>
      </c>
      <c r="O20" s="209" t="str">
        <f t="shared" si="7"/>
        <v/>
      </c>
    </row>
    <row r="21" spans="2:15" ht="23.1" customHeight="1">
      <c r="B21" s="177">
        <v>14</v>
      </c>
      <c r="C21" s="179">
        <f t="shared" ca="1" si="2"/>
        <v>0</v>
      </c>
      <c r="D21" s="174">
        <f t="shared" ca="1" si="0"/>
        <v>0</v>
      </c>
      <c r="E21" s="175" t="e">
        <f t="shared" ca="1" si="3"/>
        <v>#DIV/0!</v>
      </c>
      <c r="F21" s="286"/>
      <c r="G21" s="287"/>
      <c r="H21" s="288"/>
      <c r="I21" s="289"/>
      <c r="J21" s="165">
        <f t="shared" si="6"/>
        <v>0</v>
      </c>
      <c r="K21" s="187" t="str">
        <f t="shared" si="4"/>
        <v/>
      </c>
      <c r="L21" s="295"/>
      <c r="M21" s="189" t="str">
        <f t="shared" si="1"/>
        <v/>
      </c>
      <c r="N21" s="166">
        <f t="shared" si="5"/>
        <v>0</v>
      </c>
      <c r="O21" s="209" t="str">
        <f t="shared" si="7"/>
        <v/>
      </c>
    </row>
    <row r="22" spans="2:15" ht="23.1" customHeight="1">
      <c r="B22" s="177">
        <v>15</v>
      </c>
      <c r="C22" s="179">
        <f t="shared" ca="1" si="2"/>
        <v>0</v>
      </c>
      <c r="D22" s="174">
        <f t="shared" ca="1" si="0"/>
        <v>0</v>
      </c>
      <c r="E22" s="175" t="e">
        <f t="shared" ca="1" si="3"/>
        <v>#DIV/0!</v>
      </c>
      <c r="F22" s="286"/>
      <c r="G22" s="287"/>
      <c r="H22" s="288"/>
      <c r="I22" s="289"/>
      <c r="J22" s="165">
        <f t="shared" si="6"/>
        <v>0</v>
      </c>
      <c r="K22" s="187" t="str">
        <f t="shared" si="4"/>
        <v/>
      </c>
      <c r="L22" s="295"/>
      <c r="M22" s="189" t="str">
        <f t="shared" si="1"/>
        <v/>
      </c>
      <c r="N22" s="166">
        <f t="shared" si="5"/>
        <v>0</v>
      </c>
      <c r="O22" s="209" t="str">
        <f t="shared" si="7"/>
        <v/>
      </c>
    </row>
    <row r="23" spans="2:15" ht="23.1" customHeight="1">
      <c r="B23" s="177">
        <v>16</v>
      </c>
      <c r="C23" s="179">
        <f t="shared" ca="1" si="2"/>
        <v>0</v>
      </c>
      <c r="D23" s="174">
        <f t="shared" ca="1" si="0"/>
        <v>0</v>
      </c>
      <c r="E23" s="175" t="e">
        <f t="shared" ca="1" si="3"/>
        <v>#DIV/0!</v>
      </c>
      <c r="F23" s="286"/>
      <c r="G23" s="287"/>
      <c r="H23" s="288"/>
      <c r="I23" s="289"/>
      <c r="J23" s="165">
        <f t="shared" si="6"/>
        <v>0</v>
      </c>
      <c r="K23" s="187" t="str">
        <f t="shared" si="4"/>
        <v/>
      </c>
      <c r="L23" s="295"/>
      <c r="M23" s="189" t="str">
        <f t="shared" si="1"/>
        <v/>
      </c>
      <c r="N23" s="166">
        <f t="shared" si="5"/>
        <v>0</v>
      </c>
      <c r="O23" s="209" t="str">
        <f t="shared" si="7"/>
        <v/>
      </c>
    </row>
    <row r="24" spans="2:15" ht="23.1" customHeight="1">
      <c r="B24" s="177">
        <v>17</v>
      </c>
      <c r="C24" s="179">
        <f t="shared" ca="1" si="2"/>
        <v>0</v>
      </c>
      <c r="D24" s="174">
        <f t="shared" ca="1" si="0"/>
        <v>0</v>
      </c>
      <c r="E24" s="175" t="e">
        <f t="shared" ca="1" si="3"/>
        <v>#DIV/0!</v>
      </c>
      <c r="F24" s="286"/>
      <c r="G24" s="287"/>
      <c r="H24" s="288"/>
      <c r="I24" s="289"/>
      <c r="J24" s="165">
        <f t="shared" si="6"/>
        <v>0</v>
      </c>
      <c r="K24" s="187" t="str">
        <f t="shared" si="4"/>
        <v/>
      </c>
      <c r="L24" s="295"/>
      <c r="M24" s="189" t="str">
        <f t="shared" si="1"/>
        <v/>
      </c>
      <c r="N24" s="166">
        <f t="shared" si="5"/>
        <v>0</v>
      </c>
      <c r="O24" s="209" t="str">
        <f t="shared" si="7"/>
        <v/>
      </c>
    </row>
    <row r="25" spans="2:15" ht="23.1" customHeight="1">
      <c r="B25" s="177">
        <v>18</v>
      </c>
      <c r="C25" s="179">
        <f t="shared" ca="1" si="2"/>
        <v>0</v>
      </c>
      <c r="D25" s="174">
        <f t="shared" ca="1" si="0"/>
        <v>0</v>
      </c>
      <c r="E25" s="175" t="e">
        <f t="shared" ca="1" si="3"/>
        <v>#DIV/0!</v>
      </c>
      <c r="F25" s="286"/>
      <c r="G25" s="287"/>
      <c r="H25" s="288"/>
      <c r="I25" s="289"/>
      <c r="J25" s="165">
        <f t="shared" si="6"/>
        <v>0</v>
      </c>
      <c r="K25" s="187" t="str">
        <f t="shared" si="4"/>
        <v/>
      </c>
      <c r="L25" s="295"/>
      <c r="M25" s="189" t="str">
        <f t="shared" si="1"/>
        <v/>
      </c>
      <c r="N25" s="166">
        <f t="shared" si="5"/>
        <v>0</v>
      </c>
      <c r="O25" s="209" t="str">
        <f t="shared" si="7"/>
        <v/>
      </c>
    </row>
    <row r="26" spans="2:15" ht="23.1" customHeight="1">
      <c r="B26" s="177">
        <v>19</v>
      </c>
      <c r="C26" s="179">
        <f t="shared" ca="1" si="2"/>
        <v>0</v>
      </c>
      <c r="D26" s="174">
        <f t="shared" ca="1" si="0"/>
        <v>0</v>
      </c>
      <c r="E26" s="175" t="e">
        <f t="shared" ca="1" si="3"/>
        <v>#DIV/0!</v>
      </c>
      <c r="F26" s="286"/>
      <c r="G26" s="287"/>
      <c r="H26" s="288"/>
      <c r="I26" s="289"/>
      <c r="J26" s="165">
        <f t="shared" si="6"/>
        <v>0</v>
      </c>
      <c r="K26" s="187" t="str">
        <f t="shared" si="4"/>
        <v/>
      </c>
      <c r="L26" s="295"/>
      <c r="M26" s="189" t="str">
        <f t="shared" si="1"/>
        <v/>
      </c>
      <c r="N26" s="166">
        <f t="shared" si="5"/>
        <v>0</v>
      </c>
      <c r="O26" s="209" t="str">
        <f t="shared" si="7"/>
        <v/>
      </c>
    </row>
    <row r="27" spans="2:15" ht="23.1" customHeight="1" thickBot="1">
      <c r="B27" s="190">
        <v>20</v>
      </c>
      <c r="C27" s="191">
        <f t="shared" ca="1" si="2"/>
        <v>0</v>
      </c>
      <c r="D27" s="192">
        <f t="shared" ca="1" si="0"/>
        <v>0</v>
      </c>
      <c r="E27" s="193" t="e">
        <f t="shared" ca="1" si="3"/>
        <v>#DIV/0!</v>
      </c>
      <c r="F27" s="290"/>
      <c r="G27" s="291"/>
      <c r="H27" s="292"/>
      <c r="I27" s="293"/>
      <c r="J27" s="194">
        <f>IF(H27="",0,D27/H27)</f>
        <v>0</v>
      </c>
      <c r="K27" s="195" t="str">
        <f t="shared" si="4"/>
        <v/>
      </c>
      <c r="L27" s="296"/>
      <c r="M27" s="196" t="str">
        <f t="shared" si="1"/>
        <v/>
      </c>
      <c r="N27" s="197">
        <f t="shared" si="5"/>
        <v>0</v>
      </c>
      <c r="O27" s="210" t="str">
        <f>IF(H27="","",E27*N27/100)</f>
        <v/>
      </c>
    </row>
    <row r="28" spans="2:15" ht="33" customHeight="1" thickTop="1" thickBot="1">
      <c r="B28" s="602" t="s">
        <v>130</v>
      </c>
      <c r="C28" s="603"/>
      <c r="D28" s="198">
        <f ca="1">SUM(D8:D27)</f>
        <v>0</v>
      </c>
      <c r="E28" s="199" t="e">
        <f t="shared" ca="1" si="3"/>
        <v>#DIV/0!</v>
      </c>
      <c r="F28" s="280" t="s">
        <v>77</v>
      </c>
      <c r="G28" s="200" t="s">
        <v>43</v>
      </c>
      <c r="H28" s="201" t="str">
        <f>IF($I$28="－","－",SUM(H8:H27))</f>
        <v>－</v>
      </c>
      <c r="I28" s="204" t="str">
        <f>IF(COUNTA(I8:I27)-SUMPRODUCT((I8:I27=I8)*1)=0,I8,"－")</f>
        <v>－</v>
      </c>
      <c r="J28" s="202" t="str">
        <f>IF($I$28="－","－",D28/H28)</f>
        <v>－</v>
      </c>
      <c r="K28" s="205" t="str">
        <f>IF($I$28="－","－",K8)</f>
        <v>－</v>
      </c>
      <c r="L28" s="202" t="str">
        <f>IF(I28="－","－",SUMPRODUCT((H8:H27/SUM(H8:H27)),L8:L27))</f>
        <v>－</v>
      </c>
      <c r="M28" s="206" t="str">
        <f>IF($I$28="－","－",M8)</f>
        <v>－</v>
      </c>
      <c r="N28" s="203" t="s">
        <v>43</v>
      </c>
      <c r="O28" s="207">
        <f>SUM(O8:O27)</f>
        <v>0</v>
      </c>
    </row>
  </sheetData>
  <sheetProtection algorithmName="SHA-512" hashValue="ZmNzeyoi1bmE4/UMuFtjjR2rmkozciMQu9DMEHaULFfn94R1u6UAbtEMlcuafqzZWS5PSq+mqLGpf5RS1sq5sA==" saltValue="NlXoeLFO5Rmqp85ARlawhA==" spinCount="100000" sheet="1" formatCells="0"/>
  <mergeCells count="5">
    <mergeCell ref="O6:O7"/>
    <mergeCell ref="B6:B7"/>
    <mergeCell ref="B28:C28"/>
    <mergeCell ref="C6:C7"/>
    <mergeCell ref="B2:O2"/>
  </mergeCells>
  <phoneticPr fontId="23"/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N73"/>
  <sheetViews>
    <sheetView showGridLines="0" view="pageBreakPreview" zoomScaleNormal="100" zoomScaleSheetLayoutView="100" workbookViewId="0">
      <selection activeCell="G68" sqref="G68:I68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141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1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30">
        <f>IF(K63="","",K63*'1_排出係数'!$F$53)</f>
        <v>0</v>
      </c>
      <c r="F8" s="631"/>
      <c r="G8" s="37" t="s">
        <v>66</v>
      </c>
      <c r="H8" s="300" t="s">
        <v>137</v>
      </c>
      <c r="I8" s="40"/>
      <c r="J8" s="40"/>
      <c r="K8" s="306">
        <f>IF(ISERROR(N8/$K$5),"",N8/$K$5)</f>
        <v>0</v>
      </c>
      <c r="L8" s="303" t="s">
        <v>123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32">
        <f>L63</f>
        <v>0</v>
      </c>
      <c r="F9" s="633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32">
        <f>K73</f>
        <v>0</v>
      </c>
      <c r="F10" s="633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36">
        <f>IF(E9="","",E9-E10)</f>
        <v>0</v>
      </c>
      <c r="F11" s="637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57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79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66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66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66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66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66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74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65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106" t="str">
        <f>'1_排出係数'!C31</f>
        <v>テナント空調エネルギー推計値（燃料不明）</v>
      </c>
      <c r="D40" s="65"/>
      <c r="E40" s="65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106" t="str">
        <f>'1_排出係数'!C32</f>
        <v>その他の燃料 （　　　　　　　　　　　　　）</v>
      </c>
      <c r="D41" s="65"/>
      <c r="E41" s="65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106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77</v>
      </c>
      <c r="H47" s="73" t="s">
        <v>78</v>
      </c>
      <c r="I47" s="73" t="s">
        <v>78</v>
      </c>
      <c r="J47" s="27" t="s">
        <v>77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81</v>
      </c>
      <c r="H63" s="428" t="s">
        <v>82</v>
      </c>
      <c r="I63" s="428" t="s">
        <v>82</v>
      </c>
      <c r="J63" s="105" t="s">
        <v>77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81</v>
      </c>
      <c r="H73" s="496"/>
      <c r="I73" s="102" t="s">
        <v>82</v>
      </c>
      <c r="J73" s="103" t="s">
        <v>77</v>
      </c>
      <c r="K73" s="538">
        <f>SUM(K68:L72)</f>
        <v>0</v>
      </c>
      <c r="L73" s="539"/>
      <c r="M73" s="1"/>
    </row>
  </sheetData>
  <sheetProtection algorithmName="SHA-512" hashValue="kN80j17gVESIF5HFFWUqvMHVd5uvbj2kjedz6aRhHrm0U8f8xdJ5G63jcPi+HDj9uZapsnYsLjm5O3vtBcnzpA==" saltValue="0TFOXrGEpvmLvonF9bYn/g==" spinCount="100000" sheet="1" formatCells="0"/>
  <mergeCells count="32">
    <mergeCell ref="G73:H73"/>
    <mergeCell ref="K73:L73"/>
    <mergeCell ref="G72:I72"/>
    <mergeCell ref="K72:L72"/>
    <mergeCell ref="K70:L70"/>
    <mergeCell ref="E4:K4"/>
    <mergeCell ref="L5:L6"/>
    <mergeCell ref="I5:J5"/>
    <mergeCell ref="K67:L67"/>
    <mergeCell ref="E5:H5"/>
    <mergeCell ref="E8:F8"/>
    <mergeCell ref="E9:F9"/>
    <mergeCell ref="E10:F10"/>
    <mergeCell ref="E6:K6"/>
    <mergeCell ref="E11:F11"/>
    <mergeCell ref="C62:F62"/>
    <mergeCell ref="C50:C51"/>
    <mergeCell ref="F50:F51"/>
    <mergeCell ref="E50:E51"/>
    <mergeCell ref="G68:I68"/>
    <mergeCell ref="G71:I71"/>
    <mergeCell ref="K71:L71"/>
    <mergeCell ref="K68:L68"/>
    <mergeCell ref="C27:C28"/>
    <mergeCell ref="C29:C30"/>
    <mergeCell ref="C31:C33"/>
    <mergeCell ref="C39:D39"/>
    <mergeCell ref="G67:I67"/>
    <mergeCell ref="K69:L69"/>
    <mergeCell ref="G70:I70"/>
    <mergeCell ref="G69:I69"/>
    <mergeCell ref="C52:C61"/>
  </mergeCells>
  <phoneticPr fontId="23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E5" sqref="E5:H5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2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L5jRz0DUQSkd0+CHqrjXYnwaUh+lmoTMs706HtMxiFoVCekpll394DTlOYuddytnLogSc/MTZ/V+izJ/Vr8ASw==" saltValue="p97B+Q4PDRMIFXcLqgOvZQ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E5" sqref="E5:H5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3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OhS2Ei5Z+zA0vwPEKPvEBn4pBDj4Wm+sGetEwoZ5bLxt5fpeo6u40rOMg0/QKU70veRGsoW/p6SQCi3MAj3pIA==" saltValue="eE3VPIqiHVjk4M3zTF+FUg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E5" sqref="E5:H5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4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/YH+dsB80QTpwOPN9GoKuCKTyHxyAOb4GXsCnBiQD+QcVvujvrVLqpUphjsqktO7sGVMyxDIMM1+HdmNICvbsQ==" saltValue="bk9JcHktKHoJ0782IE530Q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73"/>
  <sheetViews>
    <sheetView showGridLines="0" view="pageBreakPreview" zoomScaleNormal="100" zoomScaleSheetLayoutView="100" workbookViewId="0">
      <selection activeCell="E5" sqref="E5:H5"/>
    </sheetView>
  </sheetViews>
  <sheetFormatPr defaultRowHeight="13.5"/>
  <cols>
    <col min="1" max="1" width="2.625" customWidth="1"/>
    <col min="2" max="2" width="1.625" customWidth="1"/>
    <col min="3" max="3" width="8.625" customWidth="1"/>
    <col min="4" max="4" width="16.625" customWidth="1"/>
    <col min="5" max="6" width="7.625" customWidth="1"/>
    <col min="7" max="9" width="8.625" customWidth="1"/>
    <col min="10" max="10" width="6.625" customWidth="1"/>
    <col min="11" max="12" width="8.625" customWidth="1"/>
    <col min="13" max="13" width="2.625" customWidth="1"/>
    <col min="14" max="14" width="8.25" customWidth="1"/>
  </cols>
  <sheetData>
    <row r="1" spans="2:14" ht="14.25" thickBot="1"/>
    <row r="2" spans="2:14" ht="20.100000000000001" customHeight="1" thickBot="1">
      <c r="B2" s="211" t="s">
        <v>135</v>
      </c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2:14" ht="14.25" customHeight="1" thickBot="1">
      <c r="B3" s="333" t="s">
        <v>151</v>
      </c>
    </row>
    <row r="4" spans="2:14" ht="21" customHeight="1">
      <c r="B4" s="28" t="s">
        <v>63</v>
      </c>
      <c r="C4" s="29"/>
      <c r="D4" s="30"/>
      <c r="E4" s="622" t="str">
        <f>IF('1_排出係数'!D4="","",'1_排出係数'!D4)</f>
        <v/>
      </c>
      <c r="F4" s="623"/>
      <c r="G4" s="623"/>
      <c r="H4" s="623"/>
      <c r="I4" s="623"/>
      <c r="J4" s="623"/>
      <c r="K4" s="623"/>
      <c r="L4" s="153" t="s">
        <v>140</v>
      </c>
    </row>
    <row r="5" spans="2:14" ht="21" customHeight="1">
      <c r="B5" s="31" t="s">
        <v>134</v>
      </c>
      <c r="C5" s="32"/>
      <c r="D5" s="33"/>
      <c r="E5" s="628"/>
      <c r="F5" s="629"/>
      <c r="G5" s="629"/>
      <c r="H5" s="629"/>
      <c r="I5" s="626" t="s">
        <v>136</v>
      </c>
      <c r="J5" s="627"/>
      <c r="K5" s="309">
        <v>1</v>
      </c>
      <c r="L5" s="624">
        <v>5</v>
      </c>
    </row>
    <row r="6" spans="2:14" ht="21" customHeight="1" thickBot="1">
      <c r="B6" s="34" t="s">
        <v>64</v>
      </c>
      <c r="C6" s="35"/>
      <c r="D6" s="36"/>
      <c r="E6" s="634"/>
      <c r="F6" s="635"/>
      <c r="G6" s="635"/>
      <c r="H6" s="635"/>
      <c r="I6" s="635"/>
      <c r="J6" s="635"/>
      <c r="K6" s="635"/>
      <c r="L6" s="625"/>
    </row>
    <row r="7" spans="2:14" ht="5.0999999999999996" customHeight="1" thickBot="1"/>
    <row r="8" spans="2:14" ht="15.95" customHeight="1">
      <c r="B8" s="351" t="s">
        <v>45</v>
      </c>
      <c r="C8" s="40"/>
      <c r="D8" s="40"/>
      <c r="E8" s="647">
        <f>IF(K63="","",K63*'1_排出係数'!$F$53)</f>
        <v>0</v>
      </c>
      <c r="F8" s="648"/>
      <c r="G8" s="37" t="s">
        <v>24</v>
      </c>
      <c r="H8" s="300" t="s">
        <v>137</v>
      </c>
      <c r="I8" s="40"/>
      <c r="J8" s="40"/>
      <c r="K8" s="306">
        <f>IF(ISERROR(N8/$K$5),"",N8/$K$5)</f>
        <v>0</v>
      </c>
      <c r="L8" s="303" t="s">
        <v>24</v>
      </c>
      <c r="N8" s="339">
        <f>IF(K63="","",K63*'1_排出係数'!$F$53)</f>
        <v>0</v>
      </c>
    </row>
    <row r="9" spans="2:14" ht="15.95" customHeight="1">
      <c r="B9" s="352" t="s">
        <v>158</v>
      </c>
      <c r="C9" s="41"/>
      <c r="D9" s="41"/>
      <c r="E9" s="649">
        <f>L63</f>
        <v>0</v>
      </c>
      <c r="F9" s="650"/>
      <c r="G9" s="38" t="s">
        <v>67</v>
      </c>
      <c r="H9" s="301" t="s">
        <v>160</v>
      </c>
      <c r="I9" s="41"/>
      <c r="J9" s="41"/>
      <c r="K9" s="307">
        <f>IF(ISERROR(E9/$K$5),"",E9/$K$5)</f>
        <v>0</v>
      </c>
      <c r="L9" s="304" t="s">
        <v>124</v>
      </c>
    </row>
    <row r="10" spans="2:14" ht="15.95" customHeight="1">
      <c r="B10" s="352" t="s">
        <v>65</v>
      </c>
      <c r="C10" s="41"/>
      <c r="D10" s="41"/>
      <c r="E10" s="649">
        <f>K73</f>
        <v>0</v>
      </c>
      <c r="F10" s="650"/>
      <c r="G10" s="38" t="s">
        <v>67</v>
      </c>
      <c r="H10" s="301" t="s">
        <v>138</v>
      </c>
      <c r="I10" s="41"/>
      <c r="J10" s="41"/>
      <c r="K10" s="307">
        <f>IF(ISERROR(E10/$K$5),"",E10/$K$5)</f>
        <v>0</v>
      </c>
      <c r="L10" s="304" t="s">
        <v>124</v>
      </c>
    </row>
    <row r="11" spans="2:14" ht="15.95" customHeight="1" thickBot="1">
      <c r="B11" s="353" t="s">
        <v>92</v>
      </c>
      <c r="C11" s="42"/>
      <c r="D11" s="42"/>
      <c r="E11" s="651">
        <f>IF(E9="","",E9-E10)</f>
        <v>0</v>
      </c>
      <c r="F11" s="652"/>
      <c r="G11" s="39" t="s">
        <v>67</v>
      </c>
      <c r="H11" s="302" t="s">
        <v>139</v>
      </c>
      <c r="I11" s="42"/>
      <c r="J11" s="42"/>
      <c r="K11" s="308">
        <f>IF(ISERROR(E11/$K$5),"",E11/$K$5)</f>
        <v>0</v>
      </c>
      <c r="L11" s="305" t="s">
        <v>124</v>
      </c>
    </row>
    <row r="12" spans="2:14" ht="6.75" customHeight="1" thickBo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4" s="12" customFormat="1" ht="15" customHeight="1" thickBot="1">
      <c r="B13" s="180" t="s">
        <v>39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4"/>
    </row>
    <row r="14" spans="2:14" ht="5.0999999999999996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4" ht="15" customHeight="1">
      <c r="B15" s="43" t="s">
        <v>59</v>
      </c>
      <c r="C15" s="44"/>
      <c r="D15" s="44"/>
      <c r="E15" s="44"/>
      <c r="F15" s="44"/>
      <c r="G15" s="221"/>
      <c r="H15" s="221"/>
      <c r="I15" s="221"/>
      <c r="J15" s="221"/>
      <c r="K15" s="221"/>
      <c r="L15" s="222"/>
      <c r="M15" s="5"/>
    </row>
    <row r="16" spans="2:14" ht="24.95" customHeight="1">
      <c r="B16" s="46"/>
      <c r="C16" s="47" t="s">
        <v>55</v>
      </c>
      <c r="D16" s="48"/>
      <c r="E16" s="48"/>
      <c r="F16" s="48"/>
      <c r="G16" s="262" t="s">
        <v>61</v>
      </c>
      <c r="H16" s="263" t="s">
        <v>62</v>
      </c>
      <c r="I16" s="264" t="s">
        <v>60</v>
      </c>
      <c r="J16" s="265" t="s">
        <v>28</v>
      </c>
      <c r="K16" s="266" t="s">
        <v>68</v>
      </c>
      <c r="L16" s="267" t="s">
        <v>69</v>
      </c>
      <c r="M16" s="5"/>
    </row>
    <row r="17" spans="2:13" ht="11.45" customHeight="1">
      <c r="B17" s="49"/>
      <c r="C17" s="50" t="s">
        <v>27</v>
      </c>
      <c r="D17" s="51"/>
      <c r="E17" s="51"/>
      <c r="F17" s="52"/>
      <c r="G17" s="392"/>
      <c r="H17" s="396"/>
      <c r="I17" s="53" t="str">
        <f>IF(G17="","",G17-H17)</f>
        <v/>
      </c>
      <c r="J17" s="14" t="s">
        <v>24</v>
      </c>
      <c r="K17" s="54" t="str">
        <f>IF(G17="","",G17*'1_排出係数'!E8)</f>
        <v/>
      </c>
      <c r="L17" s="55" t="str">
        <f>IF(I17="","",I17*'1_排出係数'!E8*'1_排出係数'!H8*44/12)</f>
        <v/>
      </c>
      <c r="M17" s="2"/>
    </row>
    <row r="18" spans="2:13" ht="11.45" customHeight="1">
      <c r="B18" s="49"/>
      <c r="C18" s="56"/>
      <c r="D18" s="57" t="s">
        <v>80</v>
      </c>
      <c r="E18" s="58"/>
      <c r="F18" s="59"/>
      <c r="G18" s="393"/>
      <c r="H18" s="397"/>
      <c r="I18" s="60" t="str">
        <f t="shared" ref="I18:I46" si="0">IF(G18="","",G18-H18)</f>
        <v/>
      </c>
      <c r="J18" s="15" t="s">
        <v>24</v>
      </c>
      <c r="K18" s="61" t="str">
        <f>IF(G18="","",G18*'1_排出係数'!E9)</f>
        <v/>
      </c>
      <c r="L18" s="62" t="str">
        <f>IF(I18="","",I18*'1_排出係数'!E9*'1_排出係数'!H9*44/12)</f>
        <v/>
      </c>
      <c r="M18" s="2"/>
    </row>
    <row r="19" spans="2:13" ht="11.45" customHeight="1">
      <c r="B19" s="49"/>
      <c r="C19" s="63" t="s">
        <v>0</v>
      </c>
      <c r="D19" s="58"/>
      <c r="E19" s="58"/>
      <c r="F19" s="59"/>
      <c r="G19" s="393"/>
      <c r="H19" s="397"/>
      <c r="I19" s="60" t="str">
        <f t="shared" si="0"/>
        <v/>
      </c>
      <c r="J19" s="15" t="s">
        <v>24</v>
      </c>
      <c r="K19" s="61" t="str">
        <f>IF(G19="","",G19*'1_排出係数'!E10)</f>
        <v/>
      </c>
      <c r="L19" s="62" t="str">
        <f>IF(I19="","",I19*'1_排出係数'!E10*'1_排出係数'!H10*44/12)</f>
        <v/>
      </c>
      <c r="M19" s="2"/>
    </row>
    <row r="20" spans="2:13" ht="11.45" customHeight="1">
      <c r="B20" s="49"/>
      <c r="C20" s="63" t="s">
        <v>1</v>
      </c>
      <c r="D20" s="58"/>
      <c r="E20" s="58"/>
      <c r="F20" s="59"/>
      <c r="G20" s="393"/>
      <c r="H20" s="397"/>
      <c r="I20" s="60" t="str">
        <f t="shared" si="0"/>
        <v/>
      </c>
      <c r="J20" s="15" t="s">
        <v>24</v>
      </c>
      <c r="K20" s="61" t="str">
        <f>IF(G20="","",G20*'1_排出係数'!E11)</f>
        <v/>
      </c>
      <c r="L20" s="62" t="str">
        <f>IF(I20="","",I20*'1_排出係数'!E11*'1_排出係数'!H11*44/12)</f>
        <v/>
      </c>
      <c r="M20" s="2"/>
    </row>
    <row r="21" spans="2:13" ht="11.45" customHeight="1">
      <c r="B21" s="49"/>
      <c r="C21" s="63" t="s">
        <v>2</v>
      </c>
      <c r="D21" s="58"/>
      <c r="E21" s="58"/>
      <c r="F21" s="59"/>
      <c r="G21" s="393"/>
      <c r="H21" s="397"/>
      <c r="I21" s="60" t="str">
        <f t="shared" si="0"/>
        <v/>
      </c>
      <c r="J21" s="15" t="s">
        <v>24</v>
      </c>
      <c r="K21" s="61" t="str">
        <f>IF(G21="","",G21*'1_排出係数'!E12)</f>
        <v/>
      </c>
      <c r="L21" s="62" t="str">
        <f>IF(I21="","",I21*'1_排出係数'!E12*'1_排出係数'!H12*44/12)</f>
        <v/>
      </c>
      <c r="M21" s="2"/>
    </row>
    <row r="22" spans="2:13" ht="11.45" customHeight="1">
      <c r="B22" s="49"/>
      <c r="C22" s="63" t="s">
        <v>3</v>
      </c>
      <c r="D22" s="58"/>
      <c r="E22" s="58"/>
      <c r="F22" s="59"/>
      <c r="G22" s="393"/>
      <c r="H22" s="397"/>
      <c r="I22" s="60" t="str">
        <f t="shared" si="0"/>
        <v/>
      </c>
      <c r="J22" s="15" t="s">
        <v>24</v>
      </c>
      <c r="K22" s="61" t="str">
        <f>IF(G22="","",G22*'1_排出係数'!E13)</f>
        <v/>
      </c>
      <c r="L22" s="62" t="str">
        <f>IF(I22="","",I22*'1_排出係数'!E13*'1_排出係数'!H13*44/12)</f>
        <v/>
      </c>
      <c r="M22" s="2"/>
    </row>
    <row r="23" spans="2:13" ht="11.45" customHeight="1">
      <c r="B23" s="49"/>
      <c r="C23" s="63" t="s">
        <v>4</v>
      </c>
      <c r="D23" s="58"/>
      <c r="E23" s="58"/>
      <c r="F23" s="59"/>
      <c r="G23" s="393"/>
      <c r="H23" s="397"/>
      <c r="I23" s="60" t="str">
        <f t="shared" si="0"/>
        <v/>
      </c>
      <c r="J23" s="15" t="s">
        <v>24</v>
      </c>
      <c r="K23" s="61" t="str">
        <f>IF(G23="","",G23*'1_排出係数'!E14)</f>
        <v/>
      </c>
      <c r="L23" s="62" t="str">
        <f>IF(I23="","",I23*'1_排出係数'!E14*'1_排出係数'!H14*44/12)</f>
        <v/>
      </c>
      <c r="M23" s="2"/>
    </row>
    <row r="24" spans="2:13" ht="11.45" customHeight="1">
      <c r="B24" s="49"/>
      <c r="C24" s="63" t="s">
        <v>5</v>
      </c>
      <c r="D24" s="58"/>
      <c r="E24" s="58"/>
      <c r="F24" s="59"/>
      <c r="G24" s="393"/>
      <c r="H24" s="397"/>
      <c r="I24" s="60" t="str">
        <f t="shared" si="0"/>
        <v/>
      </c>
      <c r="J24" s="15" t="s">
        <v>24</v>
      </c>
      <c r="K24" s="61" t="str">
        <f>IF(G24="","",G24*'1_排出係数'!E15)</f>
        <v/>
      </c>
      <c r="L24" s="62" t="str">
        <f>IF(I24="","",I24*'1_排出係数'!E15*'1_排出係数'!H15*44/12)</f>
        <v/>
      </c>
      <c r="M24" s="2"/>
    </row>
    <row r="25" spans="2:13" ht="11.45" customHeight="1">
      <c r="B25" s="49"/>
      <c r="C25" s="63" t="s">
        <v>6</v>
      </c>
      <c r="D25" s="58"/>
      <c r="E25" s="58"/>
      <c r="F25" s="59"/>
      <c r="G25" s="393"/>
      <c r="H25" s="397"/>
      <c r="I25" s="60" t="str">
        <f t="shared" si="0"/>
        <v/>
      </c>
      <c r="J25" s="15" t="s">
        <v>72</v>
      </c>
      <c r="K25" s="61" t="str">
        <f>IF(G25="","",G25*'1_排出係数'!E16)</f>
        <v/>
      </c>
      <c r="L25" s="62" t="str">
        <f>IF(I25="","",I25*'1_排出係数'!E16*'1_排出係数'!H16*44/12)</f>
        <v/>
      </c>
      <c r="M25" s="2"/>
    </row>
    <row r="26" spans="2:13" ht="11.45" customHeight="1">
      <c r="B26" s="49"/>
      <c r="C26" s="63" t="s">
        <v>7</v>
      </c>
      <c r="D26" s="58"/>
      <c r="E26" s="58"/>
      <c r="F26" s="59"/>
      <c r="G26" s="393"/>
      <c r="H26" s="397"/>
      <c r="I26" s="60" t="str">
        <f t="shared" si="0"/>
        <v/>
      </c>
      <c r="J26" s="15" t="s">
        <v>72</v>
      </c>
      <c r="K26" s="61" t="str">
        <f>IF(G26="","",G26*'1_排出係数'!E17)</f>
        <v/>
      </c>
      <c r="L26" s="62" t="str">
        <f>IF(I26="","",I26*'1_排出係数'!E17*'1_排出係数'!H17*44/12)</f>
        <v/>
      </c>
      <c r="M26" s="2"/>
    </row>
    <row r="27" spans="2:13" ht="11.45" customHeight="1">
      <c r="B27" s="49"/>
      <c r="C27" s="452" t="s">
        <v>8</v>
      </c>
      <c r="D27" s="57" t="s">
        <v>73</v>
      </c>
      <c r="E27" s="58"/>
      <c r="F27" s="59"/>
      <c r="G27" s="393"/>
      <c r="H27" s="397"/>
      <c r="I27" s="60" t="str">
        <f t="shared" si="0"/>
        <v/>
      </c>
      <c r="J27" s="15" t="s">
        <v>72</v>
      </c>
      <c r="K27" s="61" t="str">
        <f>IF(G27="","",G27*'1_排出係数'!E18)</f>
        <v/>
      </c>
      <c r="L27" s="62" t="str">
        <f>IF(I27="","",I27*'1_排出係数'!E18*'1_排出係数'!H18*44/12)</f>
        <v/>
      </c>
      <c r="M27" s="2"/>
    </row>
    <row r="28" spans="2:13" ht="11.45" customHeight="1">
      <c r="B28" s="49"/>
      <c r="C28" s="453"/>
      <c r="D28" s="57" t="s">
        <v>46</v>
      </c>
      <c r="E28" s="58"/>
      <c r="F28" s="59"/>
      <c r="G28" s="393"/>
      <c r="H28" s="397"/>
      <c r="I28" s="60" t="str">
        <f t="shared" si="0"/>
        <v/>
      </c>
      <c r="J28" s="16" t="s">
        <v>105</v>
      </c>
      <c r="K28" s="61" t="str">
        <f>IF(G28="","",G28*'1_排出係数'!E19)</f>
        <v/>
      </c>
      <c r="L28" s="62" t="str">
        <f>IF(I28="","",I28*'1_排出係数'!E19*'1_排出係数'!H19*44/12)</f>
        <v/>
      </c>
      <c r="M28" s="2"/>
    </row>
    <row r="29" spans="2:13" ht="11.45" customHeight="1">
      <c r="B29" s="49"/>
      <c r="C29" s="452" t="s">
        <v>9</v>
      </c>
      <c r="D29" s="57" t="s">
        <v>75</v>
      </c>
      <c r="E29" s="58"/>
      <c r="F29" s="59"/>
      <c r="G29" s="393"/>
      <c r="H29" s="397"/>
      <c r="I29" s="60" t="str">
        <f t="shared" si="0"/>
        <v/>
      </c>
      <c r="J29" s="15" t="s">
        <v>72</v>
      </c>
      <c r="K29" s="61" t="str">
        <f>IF(G29="","",G29*'1_排出係数'!E20)</f>
        <v/>
      </c>
      <c r="L29" s="62" t="str">
        <f>IF(I29="","",I29*'1_排出係数'!E20*'1_排出係数'!H20*44/12)</f>
        <v/>
      </c>
      <c r="M29" s="2"/>
    </row>
    <row r="30" spans="2:13" ht="11.45" customHeight="1">
      <c r="B30" s="49"/>
      <c r="C30" s="453"/>
      <c r="D30" s="57" t="s">
        <v>10</v>
      </c>
      <c r="E30" s="58"/>
      <c r="F30" s="59"/>
      <c r="G30" s="393"/>
      <c r="H30" s="397"/>
      <c r="I30" s="60" t="str">
        <f t="shared" si="0"/>
        <v/>
      </c>
      <c r="J30" s="16" t="s">
        <v>105</v>
      </c>
      <c r="K30" s="61" t="str">
        <f>IF(G30="","",G30*'1_排出係数'!E21)</f>
        <v/>
      </c>
      <c r="L30" s="62" t="str">
        <f>IF(I30="","",I30*'1_排出係数'!E21*'1_排出係数'!H21*44/12)</f>
        <v/>
      </c>
      <c r="M30" s="2"/>
    </row>
    <row r="31" spans="2:13" ht="11.45" customHeight="1">
      <c r="B31" s="49"/>
      <c r="C31" s="530" t="s">
        <v>11</v>
      </c>
      <c r="D31" s="57" t="s">
        <v>12</v>
      </c>
      <c r="E31" s="58"/>
      <c r="F31" s="59"/>
      <c r="G31" s="393"/>
      <c r="H31" s="397"/>
      <c r="I31" s="60" t="str">
        <f t="shared" si="0"/>
        <v/>
      </c>
      <c r="J31" s="15" t="s">
        <v>72</v>
      </c>
      <c r="K31" s="61" t="str">
        <f>IF(G31="","",G31*'1_排出係数'!E22)</f>
        <v/>
      </c>
      <c r="L31" s="62" t="str">
        <f>IF(I31="","",I31*'1_排出係数'!E22*'1_排出係数'!H22*44/12)</f>
        <v/>
      </c>
      <c r="M31" s="2"/>
    </row>
    <row r="32" spans="2:13" ht="11.45" customHeight="1">
      <c r="B32" s="49"/>
      <c r="C32" s="531"/>
      <c r="D32" s="57" t="s">
        <v>13</v>
      </c>
      <c r="E32" s="58"/>
      <c r="F32" s="59"/>
      <c r="G32" s="393"/>
      <c r="H32" s="397"/>
      <c r="I32" s="60" t="str">
        <f t="shared" si="0"/>
        <v/>
      </c>
      <c r="J32" s="15" t="s">
        <v>72</v>
      </c>
      <c r="K32" s="61" t="str">
        <f>IF(G32="","",G32*'1_排出係数'!E23)</f>
        <v/>
      </c>
      <c r="L32" s="62" t="str">
        <f>IF(I32="","",I32*'1_排出係数'!E23*'1_排出係数'!H23*44/12)</f>
        <v/>
      </c>
      <c r="M32" s="2"/>
    </row>
    <row r="33" spans="1:13" ht="11.45" customHeight="1">
      <c r="B33" s="49"/>
      <c r="C33" s="532"/>
      <c r="D33" s="57" t="s">
        <v>14</v>
      </c>
      <c r="E33" s="58"/>
      <c r="F33" s="59"/>
      <c r="G33" s="393"/>
      <c r="H33" s="397"/>
      <c r="I33" s="60" t="str">
        <f t="shared" si="0"/>
        <v/>
      </c>
      <c r="J33" s="15" t="s">
        <v>72</v>
      </c>
      <c r="K33" s="61" t="str">
        <f>IF(G33="","",G33*'1_排出係数'!E24)</f>
        <v/>
      </c>
      <c r="L33" s="62" t="str">
        <f>IF(I33="","",I33*'1_排出係数'!E24*'1_排出係数'!H24*44/12)</f>
        <v/>
      </c>
      <c r="M33" s="2"/>
    </row>
    <row r="34" spans="1:13" ht="11.45" customHeight="1">
      <c r="B34" s="49"/>
      <c r="C34" s="63" t="s">
        <v>15</v>
      </c>
      <c r="D34" s="58"/>
      <c r="E34" s="58"/>
      <c r="F34" s="59"/>
      <c r="G34" s="393"/>
      <c r="H34" s="397"/>
      <c r="I34" s="60" t="str">
        <f t="shared" si="0"/>
        <v/>
      </c>
      <c r="J34" s="15" t="s">
        <v>72</v>
      </c>
      <c r="K34" s="61" t="str">
        <f>IF(G34="","",G34*'1_排出係数'!E25)</f>
        <v/>
      </c>
      <c r="L34" s="62" t="str">
        <f>IF(I34="","",I34*'1_排出係数'!E25*'1_排出係数'!H25*44/12)</f>
        <v/>
      </c>
      <c r="M34" s="2"/>
    </row>
    <row r="35" spans="1:13" ht="11.45" customHeight="1">
      <c r="B35" s="49"/>
      <c r="C35" s="63" t="s">
        <v>16</v>
      </c>
      <c r="D35" s="58"/>
      <c r="E35" s="58"/>
      <c r="F35" s="59"/>
      <c r="G35" s="393"/>
      <c r="H35" s="397"/>
      <c r="I35" s="60" t="str">
        <f t="shared" si="0"/>
        <v/>
      </c>
      <c r="J35" s="15" t="s">
        <v>72</v>
      </c>
      <c r="K35" s="61" t="str">
        <f>IF(G35="","",G35*'1_排出係数'!E26)</f>
        <v/>
      </c>
      <c r="L35" s="62" t="str">
        <f>IF(I35="","",I35*'1_排出係数'!E26*'1_排出係数'!H26*44/12)</f>
        <v/>
      </c>
      <c r="M35" s="2"/>
    </row>
    <row r="36" spans="1:13" ht="11.45" customHeight="1">
      <c r="B36" s="49"/>
      <c r="C36" s="63" t="s">
        <v>17</v>
      </c>
      <c r="D36" s="58"/>
      <c r="E36" s="58"/>
      <c r="F36" s="59"/>
      <c r="G36" s="393"/>
      <c r="H36" s="397"/>
      <c r="I36" s="60" t="str">
        <f t="shared" si="0"/>
        <v/>
      </c>
      <c r="J36" s="16" t="s">
        <v>105</v>
      </c>
      <c r="K36" s="61" t="str">
        <f>IF(G36="","",G36*'1_排出係数'!E27)</f>
        <v/>
      </c>
      <c r="L36" s="62" t="str">
        <f>IF(I36="","",I36*'1_排出係数'!E27*'1_排出係数'!H27*44/12)</f>
        <v/>
      </c>
      <c r="M36" s="2"/>
    </row>
    <row r="37" spans="1:13" ht="11.45" customHeight="1">
      <c r="B37" s="49"/>
      <c r="C37" s="63" t="s">
        <v>18</v>
      </c>
      <c r="D37" s="58"/>
      <c r="E37" s="58"/>
      <c r="F37" s="59"/>
      <c r="G37" s="394"/>
      <c r="H37" s="398"/>
      <c r="I37" s="64" t="str">
        <f t="shared" si="0"/>
        <v/>
      </c>
      <c r="J37" s="16" t="s">
        <v>105</v>
      </c>
      <c r="K37" s="61" t="str">
        <f>IF(G37="","",G37*'1_排出係数'!E28)</f>
        <v/>
      </c>
      <c r="L37" s="62" t="str">
        <f>IF(I37="","",I37*'1_排出係数'!E28*'1_排出係数'!H28*44/12)</f>
        <v/>
      </c>
      <c r="M37" s="2"/>
    </row>
    <row r="38" spans="1:13" ht="11.45" customHeight="1">
      <c r="B38" s="49"/>
      <c r="C38" s="63" t="s">
        <v>19</v>
      </c>
      <c r="D38" s="58"/>
      <c r="E38" s="58"/>
      <c r="F38" s="59"/>
      <c r="G38" s="394"/>
      <c r="H38" s="398"/>
      <c r="I38" s="64" t="str">
        <f t="shared" si="0"/>
        <v/>
      </c>
      <c r="J38" s="16" t="s">
        <v>105</v>
      </c>
      <c r="K38" s="61" t="str">
        <f>IF(G38="","",G38*'1_排出係数'!E29)</f>
        <v/>
      </c>
      <c r="L38" s="62" t="str">
        <f>IF(I38="","",I38*'1_排出係数'!E29*'1_排出係数'!H29*44/12)</f>
        <v/>
      </c>
      <c r="M38" s="2"/>
    </row>
    <row r="39" spans="1:13" ht="11.45" customHeight="1">
      <c r="B39" s="49"/>
      <c r="C39" s="504" t="s">
        <v>167</v>
      </c>
      <c r="D39" s="505"/>
      <c r="E39" s="441"/>
      <c r="F39" s="66"/>
      <c r="G39" s="393"/>
      <c r="H39" s="397"/>
      <c r="I39" s="60" t="str">
        <f t="shared" si="0"/>
        <v/>
      </c>
      <c r="J39" s="16" t="s">
        <v>105</v>
      </c>
      <c r="K39" s="61" t="str">
        <f>IF(G39="","",G39*'1_排出係数'!E30)</f>
        <v/>
      </c>
      <c r="L39" s="67" t="str">
        <f>IF(I39="","",I39*'1_排出係数'!E30*'1_排出係数'!H30*44/12)</f>
        <v/>
      </c>
      <c r="M39" s="3"/>
    </row>
    <row r="40" spans="1:13" ht="11.45" customHeight="1">
      <c r="B40" s="49"/>
      <c r="C40" s="440" t="str">
        <f>'1_排出係数'!C31</f>
        <v>テナント空調エネルギー推計値（燃料不明）</v>
      </c>
      <c r="D40" s="441"/>
      <c r="E40" s="441"/>
      <c r="F40" s="66"/>
      <c r="G40" s="393"/>
      <c r="H40" s="397"/>
      <c r="I40" s="60" t="str">
        <f t="shared" si="0"/>
        <v/>
      </c>
      <c r="J40" s="109" t="s">
        <v>76</v>
      </c>
      <c r="K40" s="61" t="str">
        <f>IF(G40="","",G40*'1_排出係数'!E31)</f>
        <v/>
      </c>
      <c r="L40" s="68" t="str">
        <f>IF(I40="","",I40*'1_排出係数'!E31*'1_排出係数'!H31)</f>
        <v/>
      </c>
      <c r="M40" s="3"/>
    </row>
    <row r="41" spans="1:13" ht="11.45" customHeight="1">
      <c r="B41" s="49"/>
      <c r="C41" s="440" t="str">
        <f>'1_排出係数'!C32</f>
        <v>その他の燃料 （　　　　　　　　　　　　　）</v>
      </c>
      <c r="D41" s="441"/>
      <c r="E41" s="441"/>
      <c r="F41" s="66"/>
      <c r="G41" s="393"/>
      <c r="H41" s="397"/>
      <c r="I41" s="60" t="str">
        <f t="shared" si="0"/>
        <v/>
      </c>
      <c r="J41" s="109" t="str">
        <f>IF('1_排出係数'!G32="","",'1_排出係数'!G32)</f>
        <v/>
      </c>
      <c r="K41" s="61" t="str">
        <f>IF(G41="","",G41*'1_排出係数'!E32)</f>
        <v/>
      </c>
      <c r="L41" s="68" t="str">
        <f>IF(I41="","",I41*'1_排出係数'!E32*'1_排出係数'!H32*44/12)</f>
        <v/>
      </c>
      <c r="M41" s="3"/>
    </row>
    <row r="42" spans="1:13" ht="11.45" customHeight="1">
      <c r="B42" s="49"/>
      <c r="C42" s="440" t="str">
        <f>'1_排出係数'!C33</f>
        <v>その他の燃料 （　　　　　　　　　　　　　）</v>
      </c>
      <c r="D42" s="107"/>
      <c r="E42" s="107"/>
      <c r="F42" s="108"/>
      <c r="G42" s="395"/>
      <c r="H42" s="399"/>
      <c r="I42" s="69" t="str">
        <f t="shared" si="0"/>
        <v/>
      </c>
      <c r="J42" s="109" t="str">
        <f>IF('1_排出係数'!G33="","",'1_排出係数'!G33)</f>
        <v/>
      </c>
      <c r="K42" s="61" t="str">
        <f>IF(G42="","",G42*'1_排出係数'!E33)</f>
        <v/>
      </c>
      <c r="L42" s="70" t="str">
        <f>IF(I42="","",I42*'1_排出係数'!E33*'1_排出係数'!H33*44/12)</f>
        <v/>
      </c>
      <c r="M42" s="3"/>
    </row>
    <row r="43" spans="1:13" ht="11.45" customHeight="1">
      <c r="B43" s="49"/>
      <c r="C43" s="63" t="s">
        <v>26</v>
      </c>
      <c r="D43" s="58"/>
      <c r="E43" s="58"/>
      <c r="F43" s="59"/>
      <c r="G43" s="394"/>
      <c r="H43" s="398"/>
      <c r="I43" s="64" t="str">
        <f t="shared" si="0"/>
        <v/>
      </c>
      <c r="J43" s="15" t="s">
        <v>76</v>
      </c>
      <c r="K43" s="61" t="str">
        <f>IF(G43="","",G43*'1_排出係数'!E34)</f>
        <v/>
      </c>
      <c r="L43" s="67" t="str">
        <f>IF(I43="","",I43*'1_排出係数'!E34*'1_排出係数'!H34)</f>
        <v/>
      </c>
      <c r="M43" s="2"/>
    </row>
    <row r="44" spans="1:13" ht="11.45" customHeight="1">
      <c r="B44" s="49"/>
      <c r="C44" s="63" t="s">
        <v>25</v>
      </c>
      <c r="D44" s="58"/>
      <c r="E44" s="58"/>
      <c r="F44" s="59"/>
      <c r="G44" s="394"/>
      <c r="H44" s="398"/>
      <c r="I44" s="64" t="str">
        <f t="shared" si="0"/>
        <v/>
      </c>
      <c r="J44" s="15" t="s">
        <v>76</v>
      </c>
      <c r="K44" s="61" t="str">
        <f>IF(G44="","",G44*'1_排出係数'!E35)</f>
        <v/>
      </c>
      <c r="L44" s="67" t="str">
        <f>IF(I44="","",I44*'1_排出係数'!E35*'1_排出係数'!H35)</f>
        <v/>
      </c>
      <c r="M44" s="2"/>
    </row>
    <row r="45" spans="1:13" ht="11.45" customHeight="1">
      <c r="B45" s="49"/>
      <c r="C45" s="63" t="s">
        <v>20</v>
      </c>
      <c r="D45" s="58"/>
      <c r="E45" s="58"/>
      <c r="F45" s="59"/>
      <c r="G45" s="394"/>
      <c r="H45" s="398"/>
      <c r="I45" s="64" t="str">
        <f t="shared" si="0"/>
        <v/>
      </c>
      <c r="J45" s="15" t="s">
        <v>76</v>
      </c>
      <c r="K45" s="61" t="str">
        <f>IF(G45="","",G45*'1_排出係数'!E36)</f>
        <v/>
      </c>
      <c r="L45" s="67" t="str">
        <f>IF(I45="","",I45*'1_排出係数'!E36*'1_排出係数'!H36)</f>
        <v/>
      </c>
      <c r="M45" s="2"/>
    </row>
    <row r="46" spans="1:13" ht="11.45" customHeight="1">
      <c r="B46" s="49"/>
      <c r="C46" s="63" t="s">
        <v>21</v>
      </c>
      <c r="D46" s="58"/>
      <c r="E46" s="58"/>
      <c r="F46" s="59"/>
      <c r="G46" s="394"/>
      <c r="H46" s="398"/>
      <c r="I46" s="64" t="str">
        <f t="shared" si="0"/>
        <v/>
      </c>
      <c r="J46" s="15" t="s">
        <v>76</v>
      </c>
      <c r="K46" s="61" t="str">
        <f>IF(G46="","",G46*'1_排出係数'!E37)</f>
        <v/>
      </c>
      <c r="L46" s="67" t="str">
        <f>IF(I46="","",I46*'1_排出係数'!E37*'1_排出係数'!H37)</f>
        <v/>
      </c>
      <c r="M46" s="2"/>
    </row>
    <row r="47" spans="1:13" ht="15" customHeight="1">
      <c r="B47" s="71"/>
      <c r="C47" s="80" t="s">
        <v>40</v>
      </c>
      <c r="D47" s="81"/>
      <c r="E47" s="82"/>
      <c r="F47" s="82"/>
      <c r="G47" s="72" t="s">
        <v>43</v>
      </c>
      <c r="H47" s="73" t="s">
        <v>43</v>
      </c>
      <c r="I47" s="73" t="s">
        <v>43</v>
      </c>
      <c r="J47" s="27" t="s">
        <v>43</v>
      </c>
      <c r="K47" s="74" t="str">
        <f>IF(SUM(K17:K46)=0,"",SUM(K17:K46))</f>
        <v/>
      </c>
      <c r="L47" s="75" t="str">
        <f>IF(SUM(L17:L46)=0,"",SUM(L17:L46))</f>
        <v/>
      </c>
      <c r="M47" s="2"/>
    </row>
    <row r="48" spans="1:13" ht="15" customHeight="1">
      <c r="A48" t="s">
        <v>53</v>
      </c>
      <c r="B48" s="76" t="s">
        <v>54</v>
      </c>
      <c r="C48" s="276"/>
      <c r="D48" s="277"/>
      <c r="E48" s="277"/>
      <c r="F48" s="277"/>
      <c r="G48" s="278"/>
      <c r="H48" s="278"/>
      <c r="I48" s="278"/>
      <c r="J48" s="278"/>
      <c r="K48" s="278"/>
      <c r="L48" s="279"/>
      <c r="M48" s="2"/>
    </row>
    <row r="49" spans="2:13" ht="24.95" customHeight="1">
      <c r="B49" s="26"/>
      <c r="C49" s="47" t="s">
        <v>56</v>
      </c>
      <c r="D49" s="48"/>
      <c r="E49" s="335" t="s">
        <v>152</v>
      </c>
      <c r="F49" s="275" t="s">
        <v>58</v>
      </c>
      <c r="G49" s="272" t="s">
        <v>61</v>
      </c>
      <c r="H49" s="273" t="s">
        <v>62</v>
      </c>
      <c r="I49" s="274" t="s">
        <v>60</v>
      </c>
      <c r="J49" s="77" t="s">
        <v>28</v>
      </c>
      <c r="K49" s="78" t="s">
        <v>68</v>
      </c>
      <c r="L49" s="79" t="s">
        <v>69</v>
      </c>
      <c r="M49" s="2"/>
    </row>
    <row r="50" spans="2:13" ht="11.45" customHeight="1">
      <c r="B50" s="24"/>
      <c r="C50" s="533" t="s">
        <v>154</v>
      </c>
      <c r="D50" s="110" t="s">
        <v>22</v>
      </c>
      <c r="E50" s="640">
        <f>'1_排出係数'!I40</f>
        <v>0</v>
      </c>
      <c r="F50" s="638">
        <f>'1_排出係数'!J40</f>
        <v>0</v>
      </c>
      <c r="G50" s="402"/>
      <c r="H50" s="433"/>
      <c r="I50" s="404" t="str">
        <f>IF(G50="","",G50-H50)</f>
        <v/>
      </c>
      <c r="J50" s="388" t="s">
        <v>103</v>
      </c>
      <c r="K50" s="408" t="str">
        <f>IF(G50="","",G50*'1_排出係数'!E40)</f>
        <v/>
      </c>
      <c r="L50" s="412" t="str">
        <f>IF(I50="","",I50*'1_排出係数'!H40)</f>
        <v/>
      </c>
      <c r="M50" s="2"/>
    </row>
    <row r="51" spans="2:13" ht="11.45" customHeight="1">
      <c r="B51" s="24"/>
      <c r="C51" s="517"/>
      <c r="D51" s="57" t="s">
        <v>23</v>
      </c>
      <c r="E51" s="641"/>
      <c r="F51" s="639"/>
      <c r="G51" s="403"/>
      <c r="H51" s="434"/>
      <c r="I51" s="405" t="str">
        <f t="shared" ref="I51:I56" si="1">IF(G51="","",G51-H51)</f>
        <v/>
      </c>
      <c r="J51" s="389" t="s">
        <v>103</v>
      </c>
      <c r="K51" s="409" t="str">
        <f>IF(G51="","",G51*'1_排出係数'!E41)</f>
        <v/>
      </c>
      <c r="L51" s="413" t="str">
        <f>IF(I51="","",I51*'1_排出係数'!H40)</f>
        <v/>
      </c>
      <c r="M51" s="2"/>
    </row>
    <row r="52" spans="2:13" ht="11.45" customHeight="1">
      <c r="B52" s="24"/>
      <c r="C52" s="619" t="s">
        <v>155</v>
      </c>
      <c r="D52" s="338" t="str">
        <f>IF('1_排出係数'!D42="","",'1_排出係数'!D42)</f>
        <v/>
      </c>
      <c r="E52" s="347"/>
      <c r="F52" s="357">
        <f>'1_排出係数'!J42</f>
        <v>0</v>
      </c>
      <c r="G52" s="403"/>
      <c r="H52" s="434"/>
      <c r="I52" s="405" t="str">
        <f>IF(G52="","",G52-H52)</f>
        <v/>
      </c>
      <c r="J52" s="389" t="s">
        <v>103</v>
      </c>
      <c r="K52" s="410"/>
      <c r="L52" s="414"/>
      <c r="M52" s="2"/>
    </row>
    <row r="53" spans="2:13" ht="11.45" customHeight="1">
      <c r="B53" s="24"/>
      <c r="C53" s="620"/>
      <c r="D53" s="338" t="str">
        <f>IF('1_排出係数'!D43="","",'1_排出係数'!D43)</f>
        <v/>
      </c>
      <c r="E53" s="347"/>
      <c r="F53" s="357">
        <f>'1_排出係数'!J43</f>
        <v>0</v>
      </c>
      <c r="G53" s="403"/>
      <c r="H53" s="434"/>
      <c r="I53" s="405" t="str">
        <f t="shared" si="1"/>
        <v/>
      </c>
      <c r="J53" s="389" t="s">
        <v>103</v>
      </c>
      <c r="K53" s="410"/>
      <c r="L53" s="414"/>
      <c r="M53" s="2"/>
    </row>
    <row r="54" spans="2:13" ht="11.45" customHeight="1">
      <c r="B54" s="24"/>
      <c r="C54" s="620"/>
      <c r="D54" s="338" t="str">
        <f>IF('1_排出係数'!D44="","",'1_排出係数'!D44)</f>
        <v/>
      </c>
      <c r="E54" s="347"/>
      <c r="F54" s="357">
        <f>'1_排出係数'!J44</f>
        <v>0</v>
      </c>
      <c r="G54" s="403"/>
      <c r="H54" s="434"/>
      <c r="I54" s="405" t="str">
        <f t="shared" si="1"/>
        <v/>
      </c>
      <c r="J54" s="389" t="s">
        <v>103</v>
      </c>
      <c r="K54" s="410"/>
      <c r="L54" s="414"/>
      <c r="M54" s="2"/>
    </row>
    <row r="55" spans="2:13" ht="11.45" customHeight="1">
      <c r="B55" s="24"/>
      <c r="C55" s="620"/>
      <c r="D55" s="338" t="str">
        <f>IF('1_排出係数'!D45="","",'1_排出係数'!D45)</f>
        <v/>
      </c>
      <c r="E55" s="347"/>
      <c r="F55" s="357">
        <f>'1_排出係数'!J45</f>
        <v>0</v>
      </c>
      <c r="G55" s="403"/>
      <c r="H55" s="434"/>
      <c r="I55" s="405" t="str">
        <f t="shared" si="1"/>
        <v/>
      </c>
      <c r="J55" s="389" t="s">
        <v>103</v>
      </c>
      <c r="K55" s="410"/>
      <c r="L55" s="414"/>
      <c r="M55" s="2"/>
    </row>
    <row r="56" spans="2:13" ht="11.45" customHeight="1">
      <c r="B56" s="24"/>
      <c r="C56" s="620"/>
      <c r="D56" s="338" t="str">
        <f>IF('1_排出係数'!D46="","",'1_排出係数'!D46)</f>
        <v/>
      </c>
      <c r="E56" s="347"/>
      <c r="F56" s="357">
        <f>'1_排出係数'!J46</f>
        <v>0</v>
      </c>
      <c r="G56" s="403"/>
      <c r="H56" s="435"/>
      <c r="I56" s="406" t="str">
        <f t="shared" si="1"/>
        <v/>
      </c>
      <c r="J56" s="390" t="s">
        <v>103</v>
      </c>
      <c r="K56" s="410"/>
      <c r="L56" s="414"/>
      <c r="M56" s="2"/>
    </row>
    <row r="57" spans="2:13" ht="11.45" customHeight="1">
      <c r="B57" s="24"/>
      <c r="C57" s="620"/>
      <c r="D57" s="338" t="str">
        <f>IF('1_排出係数'!D47="","",'1_排出係数'!D47)</f>
        <v/>
      </c>
      <c r="E57" s="347"/>
      <c r="F57" s="357">
        <f>'1_排出係数'!J47</f>
        <v>0</v>
      </c>
      <c r="G57" s="403"/>
      <c r="H57" s="434"/>
      <c r="I57" s="405" t="str">
        <f>IF(G57="","",G57-H57)</f>
        <v/>
      </c>
      <c r="J57" s="389" t="s">
        <v>103</v>
      </c>
      <c r="K57" s="410"/>
      <c r="L57" s="414"/>
      <c r="M57" s="2"/>
    </row>
    <row r="58" spans="2:13" ht="11.45" customHeight="1">
      <c r="B58" s="24"/>
      <c r="C58" s="620"/>
      <c r="D58" s="338" t="str">
        <f>IF('1_排出係数'!D48="","",'1_排出係数'!D48)</f>
        <v/>
      </c>
      <c r="E58" s="347"/>
      <c r="F58" s="357">
        <f>'1_排出係数'!J48</f>
        <v>0</v>
      </c>
      <c r="G58" s="403"/>
      <c r="H58" s="434"/>
      <c r="I58" s="405" t="str">
        <f t="shared" ref="I58:I61" si="2">IF(G58="","",G58-H58)</f>
        <v/>
      </c>
      <c r="J58" s="389" t="s">
        <v>103</v>
      </c>
      <c r="K58" s="410"/>
      <c r="L58" s="414"/>
      <c r="M58" s="2"/>
    </row>
    <row r="59" spans="2:13" ht="11.45" customHeight="1">
      <c r="B59" s="24"/>
      <c r="C59" s="620"/>
      <c r="D59" s="338" t="str">
        <f>IF('1_排出係数'!D49="","",'1_排出係数'!D49)</f>
        <v/>
      </c>
      <c r="E59" s="347"/>
      <c r="F59" s="357">
        <f>'1_排出係数'!J49</f>
        <v>0</v>
      </c>
      <c r="G59" s="403"/>
      <c r="H59" s="434"/>
      <c r="I59" s="405" t="str">
        <f t="shared" si="2"/>
        <v/>
      </c>
      <c r="J59" s="389" t="s">
        <v>103</v>
      </c>
      <c r="K59" s="410"/>
      <c r="L59" s="414"/>
      <c r="M59" s="2"/>
    </row>
    <row r="60" spans="2:13" ht="11.45" customHeight="1">
      <c r="B60" s="24"/>
      <c r="C60" s="620"/>
      <c r="D60" s="338" t="str">
        <f>IF('1_排出係数'!D50="","",'1_排出係数'!D50)</f>
        <v/>
      </c>
      <c r="E60" s="347"/>
      <c r="F60" s="357">
        <f>'1_排出係数'!J50</f>
        <v>0</v>
      </c>
      <c r="G60" s="403"/>
      <c r="H60" s="434"/>
      <c r="I60" s="405" t="str">
        <f t="shared" si="2"/>
        <v/>
      </c>
      <c r="J60" s="389" t="s">
        <v>103</v>
      </c>
      <c r="K60" s="410"/>
      <c r="L60" s="414"/>
      <c r="M60" s="2"/>
    </row>
    <row r="61" spans="2:13" ht="11.45" customHeight="1">
      <c r="B61" s="24"/>
      <c r="C61" s="621"/>
      <c r="D61" s="338" t="str">
        <f>IF('1_排出係数'!D51="","",'1_排出係数'!D51)</f>
        <v/>
      </c>
      <c r="E61" s="347"/>
      <c r="F61" s="357">
        <f>'1_排出係数'!J51</f>
        <v>0</v>
      </c>
      <c r="G61" s="403"/>
      <c r="H61" s="435"/>
      <c r="I61" s="406" t="str">
        <f t="shared" si="2"/>
        <v/>
      </c>
      <c r="J61" s="390" t="s">
        <v>103</v>
      </c>
      <c r="K61" s="410"/>
      <c r="L61" s="414"/>
      <c r="M61" s="2"/>
    </row>
    <row r="62" spans="2:13" ht="15" customHeight="1" thickBot="1">
      <c r="B62" s="25"/>
      <c r="C62" s="513" t="s">
        <v>40</v>
      </c>
      <c r="D62" s="514"/>
      <c r="E62" s="514"/>
      <c r="F62" s="514"/>
      <c r="G62" s="416" t="str">
        <f>IF(SUM(G50:G51)=0,"",SUM(G50:G51))</f>
        <v/>
      </c>
      <c r="H62" s="436" t="str">
        <f>IF(SUM(H50:H51)=0,"",SUM(H50:H51))</f>
        <v/>
      </c>
      <c r="I62" s="407" t="str">
        <f>IF(SUM(I50:I51)=0,"",SUM(I50:I51))</f>
        <v/>
      </c>
      <c r="J62" s="390" t="s">
        <v>103</v>
      </c>
      <c r="K62" s="411" t="str">
        <f>IF(SUM(K50:K51)=0,"",SUM(K50:K51))</f>
        <v/>
      </c>
      <c r="L62" s="415" t="str">
        <f>IF(SUM(L50:L51)=0,"",SUM(L50:L51))</f>
        <v/>
      </c>
      <c r="M62" s="2"/>
    </row>
    <row r="63" spans="2:13" ht="15" customHeight="1" thickTop="1" thickBot="1">
      <c r="B63" s="19" t="s">
        <v>44</v>
      </c>
      <c r="C63" s="354"/>
      <c r="D63" s="354"/>
      <c r="E63" s="354"/>
      <c r="F63" s="358"/>
      <c r="G63" s="437" t="s">
        <v>43</v>
      </c>
      <c r="H63" s="428" t="s">
        <v>43</v>
      </c>
      <c r="I63" s="428" t="s">
        <v>43</v>
      </c>
      <c r="J63" s="105" t="s">
        <v>43</v>
      </c>
      <c r="K63" s="418">
        <f>SUM(K47,K62)</f>
        <v>0</v>
      </c>
      <c r="L63" s="419">
        <f>SUM(L47,L62)</f>
        <v>0</v>
      </c>
      <c r="M63" s="355"/>
    </row>
    <row r="64" spans="2:13" ht="12.75" customHeight="1" thickBo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2"/>
    </row>
    <row r="65" spans="2:13" ht="15" customHeight="1" thickBot="1">
      <c r="B65" s="183" t="s">
        <v>51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5"/>
    </row>
    <row r="66" spans="2:13" ht="5.0999999999999996" customHeight="1" thickBot="1"/>
    <row r="67" spans="2:13" s="12" customFormat="1" ht="15" customHeight="1">
      <c r="B67" s="89" t="s">
        <v>50</v>
      </c>
      <c r="C67" s="90"/>
      <c r="D67" s="90"/>
      <c r="E67" s="90"/>
      <c r="F67" s="91"/>
      <c r="G67" s="511" t="s">
        <v>52</v>
      </c>
      <c r="H67" s="506"/>
      <c r="I67" s="512"/>
      <c r="J67" s="92" t="s">
        <v>28</v>
      </c>
      <c r="K67" s="506" t="s">
        <v>83</v>
      </c>
      <c r="L67" s="507"/>
    </row>
    <row r="68" spans="2:13" ht="11.45" customHeight="1">
      <c r="B68" s="93" t="s">
        <v>47</v>
      </c>
      <c r="C68" s="94"/>
      <c r="D68" s="94"/>
      <c r="E68" s="94"/>
      <c r="F68" s="94"/>
      <c r="G68" s="609"/>
      <c r="H68" s="610"/>
      <c r="I68" s="611"/>
      <c r="J68" s="95" t="s">
        <v>103</v>
      </c>
      <c r="K68" s="617" t="str">
        <f>IF(G68="","",G68*'1_排出係数'!H40)</f>
        <v/>
      </c>
      <c r="L68" s="618"/>
    </row>
    <row r="69" spans="2:13" ht="11.45" customHeight="1">
      <c r="B69" s="96" t="s">
        <v>48</v>
      </c>
      <c r="C69" s="97"/>
      <c r="D69" s="97"/>
      <c r="E69" s="97"/>
      <c r="F69" s="97"/>
      <c r="G69" s="612"/>
      <c r="H69" s="613"/>
      <c r="I69" s="614"/>
      <c r="J69" s="16" t="s">
        <v>76</v>
      </c>
      <c r="K69" s="615" t="str">
        <f>IF(G69="","",G69*'1_排出係数'!H36)</f>
        <v/>
      </c>
      <c r="L69" s="616"/>
    </row>
    <row r="70" spans="2:13" ht="11.45" customHeight="1">
      <c r="B70" s="130" t="s">
        <v>131</v>
      </c>
      <c r="C70" s="131"/>
      <c r="D70" s="131"/>
      <c r="E70" s="131"/>
      <c r="F70" s="132"/>
      <c r="G70" s="612"/>
      <c r="H70" s="613"/>
      <c r="I70" s="614"/>
      <c r="J70" s="16" t="s">
        <v>104</v>
      </c>
      <c r="K70" s="615" t="str">
        <f>IF(G70="","",G70)</f>
        <v/>
      </c>
      <c r="L70" s="616"/>
    </row>
    <row r="71" spans="2:13" ht="11.45" customHeight="1">
      <c r="B71" s="130" t="s">
        <v>122</v>
      </c>
      <c r="C71" s="131"/>
      <c r="D71" s="131"/>
      <c r="E71" s="131"/>
      <c r="F71" s="132"/>
      <c r="G71" s="612"/>
      <c r="H71" s="613"/>
      <c r="I71" s="614"/>
      <c r="J71" s="16" t="s">
        <v>104</v>
      </c>
      <c r="K71" s="615" t="str">
        <f>IF(G71="","",G71)</f>
        <v/>
      </c>
      <c r="L71" s="616"/>
    </row>
    <row r="72" spans="2:13" ht="11.45" customHeight="1" thickBot="1">
      <c r="B72" s="98" t="s">
        <v>49</v>
      </c>
      <c r="C72" s="99"/>
      <c r="D72" s="99"/>
      <c r="E72" s="99"/>
      <c r="F72" s="99"/>
      <c r="G72" s="642" t="str">
        <f>IF(SUMIF(F52:F61,"&lt;=0.37",I52:I61)=0,"",SUMIF(F52:F61,"&lt;=0.37",I52:I61))</f>
        <v/>
      </c>
      <c r="H72" s="643"/>
      <c r="I72" s="644"/>
      <c r="J72" s="100" t="s">
        <v>103</v>
      </c>
      <c r="K72" s="645" t="str">
        <f>IF(G72="","",SUMPRODUCT((F52:F61&lt;=0.37)*1,('1_排出係数'!H40-F52:F61),I52:I61))</f>
        <v/>
      </c>
      <c r="L72" s="646"/>
    </row>
    <row r="73" spans="2:13" ht="15" customHeight="1" thickTop="1" thickBot="1">
      <c r="B73" s="86" t="s">
        <v>44</v>
      </c>
      <c r="C73" s="87"/>
      <c r="D73" s="87"/>
      <c r="E73" s="87"/>
      <c r="F73" s="101"/>
      <c r="G73" s="495" t="s">
        <v>43</v>
      </c>
      <c r="H73" s="496"/>
      <c r="I73" s="102" t="s">
        <v>43</v>
      </c>
      <c r="J73" s="103" t="s">
        <v>43</v>
      </c>
      <c r="K73" s="538">
        <f>SUM(K68:L72)</f>
        <v>0</v>
      </c>
      <c r="L73" s="539"/>
      <c r="M73" s="1"/>
    </row>
  </sheetData>
  <sheetProtection algorithmName="SHA-512" hashValue="67TyG+wDKutTan5EvYwiQRDpjeyHsVNblETjrWhrU3vniL/0sDJMgg2lzIfCYJe67MiyjnQdS3XVXjrua+HXmw==" saltValue="RpOXyrgLs0w2Y8nv4E11Cw==" spinCount="100000" sheet="1" formatCells="0"/>
  <mergeCells count="32">
    <mergeCell ref="G73:H73"/>
    <mergeCell ref="K73:L73"/>
    <mergeCell ref="G70:I70"/>
    <mergeCell ref="K70:L70"/>
    <mergeCell ref="G71:I71"/>
    <mergeCell ref="K71:L71"/>
    <mergeCell ref="G72:I72"/>
    <mergeCell ref="K72:L72"/>
    <mergeCell ref="G67:I67"/>
    <mergeCell ref="K67:L67"/>
    <mergeCell ref="G68:I68"/>
    <mergeCell ref="K68:L68"/>
    <mergeCell ref="G69:I69"/>
    <mergeCell ref="K69:L69"/>
    <mergeCell ref="C62:F62"/>
    <mergeCell ref="E9:F9"/>
    <mergeCell ref="E10:F10"/>
    <mergeCell ref="E11:F11"/>
    <mergeCell ref="C27:C28"/>
    <mergeCell ref="C29:C30"/>
    <mergeCell ref="C31:C33"/>
    <mergeCell ref="C39:D39"/>
    <mergeCell ref="C50:C51"/>
    <mergeCell ref="E50:E51"/>
    <mergeCell ref="F50:F51"/>
    <mergeCell ref="C52:C61"/>
    <mergeCell ref="E8:F8"/>
    <mergeCell ref="E4:K4"/>
    <mergeCell ref="E5:H5"/>
    <mergeCell ref="I5:J5"/>
    <mergeCell ref="L5:L6"/>
    <mergeCell ref="E6:K6"/>
  </mergeCells>
  <phoneticPr fontId="75"/>
  <printOptions horizontalCentered="1" verticalCentered="1"/>
  <pageMargins left="0.19685039370078741" right="0.19685039370078741" top="0.39370078740157483" bottom="0.3937007874015748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
  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0_総括</vt:lpstr>
      <vt:lpstr>0_総括 (排出係数0.518算定)</vt:lpstr>
      <vt:lpstr>1_排出係数</vt:lpstr>
      <vt:lpstr>3_原単位目標算定</vt:lpstr>
      <vt:lpstr>2-1_使用量</vt:lpstr>
      <vt:lpstr>2-2_使用量</vt:lpstr>
      <vt:lpstr>2-3_使用量</vt:lpstr>
      <vt:lpstr>2-4_使用量</vt:lpstr>
      <vt:lpstr>2-5_使用量</vt:lpstr>
      <vt:lpstr>2-6_使用量</vt:lpstr>
      <vt:lpstr>2-7_使用量</vt:lpstr>
      <vt:lpstr>2-8_使用量</vt:lpstr>
      <vt:lpstr>2-9_使用量</vt:lpstr>
      <vt:lpstr>2-10_使用量</vt:lpstr>
      <vt:lpstr>2-11_使用量</vt:lpstr>
      <vt:lpstr>2-12_使用量</vt:lpstr>
      <vt:lpstr>2-13_使用量</vt:lpstr>
      <vt:lpstr>2-14_使用量</vt:lpstr>
      <vt:lpstr>2-15_使用量</vt:lpstr>
      <vt:lpstr>2-16_使用量</vt:lpstr>
      <vt:lpstr>2-17_使用量</vt:lpstr>
      <vt:lpstr>2-18_使用量</vt:lpstr>
      <vt:lpstr>2-19_使用量</vt:lpstr>
      <vt:lpstr>2-20_使用量</vt:lpstr>
      <vt:lpstr>'0_総括'!Print_Area</vt:lpstr>
      <vt:lpstr>'0_総括 (排出係数0.518算定)'!Print_Area</vt:lpstr>
      <vt:lpstr>'1_排出係数'!Print_Area</vt:lpstr>
      <vt:lpstr>'2-1_使用量'!Print_Area</vt:lpstr>
      <vt:lpstr>'2-10_使用量'!Print_Area</vt:lpstr>
      <vt:lpstr>'2-11_使用量'!Print_Area</vt:lpstr>
      <vt:lpstr>'2-12_使用量'!Print_Area</vt:lpstr>
      <vt:lpstr>'2-13_使用量'!Print_Area</vt:lpstr>
      <vt:lpstr>'2-14_使用量'!Print_Area</vt:lpstr>
      <vt:lpstr>'2-15_使用量'!Print_Area</vt:lpstr>
      <vt:lpstr>'2-16_使用量'!Print_Area</vt:lpstr>
      <vt:lpstr>'2-17_使用量'!Print_Area</vt:lpstr>
      <vt:lpstr>'2-18_使用量'!Print_Area</vt:lpstr>
      <vt:lpstr>'2-19_使用量'!Print_Area</vt:lpstr>
      <vt:lpstr>'2-2_使用量'!Print_Area</vt:lpstr>
      <vt:lpstr>'2-20_使用量'!Print_Area</vt:lpstr>
      <vt:lpstr>'2-3_使用量'!Print_Area</vt:lpstr>
      <vt:lpstr>'2-4_使用量'!Print_Area</vt:lpstr>
      <vt:lpstr>'2-5_使用量'!Print_Area</vt:lpstr>
      <vt:lpstr>'2-6_使用量'!Print_Area</vt:lpstr>
      <vt:lpstr>'2-7_使用量'!Print_Area</vt:lpstr>
      <vt:lpstr>'2-8_使用量'!Print_Area</vt:lpstr>
      <vt:lpstr>'2-9_使用量'!Print_Area</vt:lpstr>
      <vt:lpstr>'3_原単位目標算定'!Print_Area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
  </dc:creator>
  <cp:lastModifiedBy>
  </cp:lastModifiedBy>
  <cp:lastPrinted>2020-03-20T23:17:57Z</cp:lastPrinted>
  <dcterms:created xsi:type="dcterms:W3CDTF">2013-03-19T04:21:17Z</dcterms:created>
  <dcterms:modified xsi:type="dcterms:W3CDTF">2022-08-30T03:03:44Z</dcterms:modified>
</cp:coreProperties>
</file>