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31.4.10\企業局\電気事業共有\02 電気事業課\106 売電・受給契約\○08_令和8年度売電契約\10_プロポーザル\02_実施公告\02決裁後・ＨＰ用\"/>
    </mc:Choice>
  </mc:AlternateContent>
  <xr:revisionPtr revIDLastSave="0" documentId="8_{4A13DA93-3DFA-49DD-BD82-A1E47AEB310F}" xr6:coauthVersionLast="47" xr6:coauthVersionMax="47" xr10:uidLastSave="{00000000-0000-0000-0000-000000000000}"/>
  <bookViews>
    <workbookView xWindow="-108" yWindow="-108" windowWidth="23256" windowHeight="12720" xr2:uid="{94CEA5ED-269F-48F0-8F4E-2F19C5F28C99}"/>
  </bookViews>
  <sheets>
    <sheet name="需給管理等業務積算内訳書"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4" l="1"/>
  <c r="S19" i="4"/>
  <c r="S18" i="4"/>
  <c r="S17" i="4"/>
  <c r="S15" i="4"/>
  <c r="S13" i="4"/>
  <c r="S11" i="4"/>
  <c r="S10" i="4"/>
  <c r="R20" i="4"/>
  <c r="R19" i="4"/>
  <c r="R18" i="4"/>
  <c r="R17" i="4"/>
  <c r="R16" i="4"/>
  <c r="R15" i="4"/>
  <c r="R14" i="4"/>
  <c r="R13" i="4"/>
  <c r="R12" i="4"/>
  <c r="R11" i="4"/>
  <c r="R10" i="4"/>
  <c r="R9" i="4"/>
  <c r="O20" i="4"/>
  <c r="O19" i="4"/>
  <c r="O18" i="4"/>
  <c r="O17" i="4"/>
  <c r="O16" i="4"/>
  <c r="O15" i="4"/>
  <c r="O14" i="4"/>
  <c r="O13" i="4"/>
  <c r="O12" i="4"/>
  <c r="O11" i="4"/>
  <c r="O10" i="4"/>
  <c r="O9" i="4"/>
  <c r="L20" i="4"/>
  <c r="L19" i="4"/>
  <c r="L18" i="4"/>
  <c r="L17" i="4"/>
  <c r="L16" i="4"/>
  <c r="L15" i="4"/>
  <c r="L14" i="4"/>
  <c r="L13" i="4"/>
  <c r="L12" i="4"/>
  <c r="L11" i="4"/>
  <c r="L10" i="4"/>
  <c r="L9" i="4"/>
  <c r="I20" i="4"/>
  <c r="I19" i="4"/>
  <c r="I18" i="4"/>
  <c r="I17" i="4"/>
  <c r="I16" i="4"/>
  <c r="I15" i="4"/>
  <c r="I14" i="4"/>
  <c r="I13" i="4"/>
  <c r="I12" i="4"/>
  <c r="S12" i="4" s="1"/>
  <c r="I11" i="4"/>
  <c r="I10" i="4"/>
  <c r="I9" i="4"/>
  <c r="P21" i="4"/>
  <c r="M21" i="4"/>
  <c r="J21" i="4"/>
  <c r="D20" i="4"/>
  <c r="F20" i="4" s="1"/>
  <c r="D19" i="4"/>
  <c r="F19" i="4" s="1"/>
  <c r="D18" i="4"/>
  <c r="F18" i="4" s="1"/>
  <c r="D17" i="4"/>
  <c r="F17" i="4" s="1"/>
  <c r="D16" i="4"/>
  <c r="F16" i="4" s="1"/>
  <c r="S16" i="4" s="1"/>
  <c r="D15" i="4"/>
  <c r="F15" i="4" s="1"/>
  <c r="D14" i="4"/>
  <c r="F14" i="4" s="1"/>
  <c r="D13" i="4"/>
  <c r="F13" i="4" s="1"/>
  <c r="D12" i="4"/>
  <c r="F12" i="4" s="1"/>
  <c r="D11" i="4"/>
  <c r="F11" i="4" s="1"/>
  <c r="D10" i="4"/>
  <c r="F10" i="4" s="1"/>
  <c r="D9" i="4"/>
  <c r="F9" i="4" s="1"/>
  <c r="S14" i="4" l="1"/>
  <c r="S9" i="4"/>
  <c r="L21" i="4"/>
  <c r="O21" i="4"/>
  <c r="R21" i="4"/>
  <c r="F21" i="4"/>
  <c r="I21" i="4"/>
  <c r="S21" i="4" l="1"/>
</calcChain>
</file>

<file path=xl/sharedStrings.xml><?xml version="1.0" encoding="utf-8"?>
<sst xmlns="http://schemas.openxmlformats.org/spreadsheetml/2006/main" count="81" uniqueCount="73">
  <si>
    <t>様式６</t>
    <phoneticPr fontId="2"/>
  </si>
  <si>
    <t>長野県企業局電力の県庁舎へのＰＰＡ需給管理等業務委託積算内訳書</t>
    <phoneticPr fontId="2"/>
  </si>
  <si>
    <t>（金額は税抜）</t>
    <rPh sb="1" eb="3">
      <t>キンガク</t>
    </rPh>
    <rPh sb="4" eb="6">
      <t>ゼイヌキ</t>
    </rPh>
    <phoneticPr fontId="2"/>
  </si>
  <si>
    <t>年月</t>
    <rPh sb="0" eb="1">
      <t>ネン</t>
    </rPh>
    <rPh sb="1" eb="2">
      <t>ツキ</t>
    </rPh>
    <phoneticPr fontId="2"/>
  </si>
  <si>
    <t>県庁舎へのＰＰＡ供給を行うための需給管理等業務に定常的に発生する費用</t>
    <rPh sb="16" eb="18">
      <t>ジュキュウ</t>
    </rPh>
    <rPh sb="18" eb="21">
      <t>カンリトウ</t>
    </rPh>
    <rPh sb="21" eb="23">
      <t>ギョウム</t>
    </rPh>
    <phoneticPr fontId="2"/>
  </si>
  <si>
    <t>料金</t>
    <rPh sb="0" eb="2">
      <t>リョウキン</t>
    </rPh>
    <phoneticPr fontId="2"/>
  </si>
  <si>
    <t>基本料金相当額　※１</t>
    <rPh sb="0" eb="2">
      <t>キホン</t>
    </rPh>
    <rPh sb="2" eb="4">
      <t>リョウキン</t>
    </rPh>
    <rPh sb="4" eb="6">
      <t>ソウトウ</t>
    </rPh>
    <rPh sb="6" eb="7">
      <t>ガク</t>
    </rPh>
    <phoneticPr fontId="2"/>
  </si>
  <si>
    <t>従量料金相当額　※１</t>
    <rPh sb="0" eb="2">
      <t>ジュウリョウ</t>
    </rPh>
    <rPh sb="2" eb="4">
      <t>リョウキン</t>
    </rPh>
    <rPh sb="4" eb="6">
      <t>ソウトウ</t>
    </rPh>
    <rPh sb="6" eb="7">
      <t>ガク</t>
    </rPh>
    <phoneticPr fontId="2"/>
  </si>
  <si>
    <t>電源費相当額　※１　※２</t>
    <rPh sb="3" eb="5">
      <t>ソウトウ</t>
    </rPh>
    <rPh sb="5" eb="6">
      <t>ガク</t>
    </rPh>
    <phoneticPr fontId="2"/>
  </si>
  <si>
    <t>常用線</t>
    <rPh sb="0" eb="2">
      <t>ジョウヨウ</t>
    </rPh>
    <rPh sb="2" eb="3">
      <t>セン</t>
    </rPh>
    <phoneticPr fontId="2"/>
  </si>
  <si>
    <r>
      <t>予備線</t>
    </r>
    <r>
      <rPr>
        <sz val="8"/>
        <color theme="1"/>
        <rFont val="游ゴシック"/>
        <family val="3"/>
        <charset val="128"/>
        <scheme val="minor"/>
      </rPr>
      <t>（予備送電サービスＢ）</t>
    </r>
    <rPh sb="0" eb="2">
      <t>ヨビ</t>
    </rPh>
    <rPh sb="2" eb="3">
      <t>セン</t>
    </rPh>
    <phoneticPr fontId="2"/>
  </si>
  <si>
    <t>夏季・その他季　等</t>
    <rPh sb="0" eb="2">
      <t>カキ</t>
    </rPh>
    <rPh sb="5" eb="6">
      <t>タ</t>
    </rPh>
    <rPh sb="6" eb="7">
      <t>キ</t>
    </rPh>
    <rPh sb="8" eb="9">
      <t>トウ</t>
    </rPh>
    <phoneticPr fontId="2"/>
  </si>
  <si>
    <t>非ＦＩＴ等企業局電力以外に限る</t>
    <phoneticPr fontId="2"/>
  </si>
  <si>
    <t>契約電力
(kW)
A</t>
    <rPh sb="0" eb="2">
      <t>ケイヤク</t>
    </rPh>
    <rPh sb="2" eb="4">
      <t>デンリョク</t>
    </rPh>
    <phoneticPr fontId="2"/>
  </si>
  <si>
    <t>力率割引
B</t>
    <phoneticPr fontId="2"/>
  </si>
  <si>
    <t>単価
(円/kW)
C</t>
    <rPh sb="0" eb="2">
      <t>タンカ</t>
    </rPh>
    <rPh sb="4" eb="5">
      <t>エン</t>
    </rPh>
    <phoneticPr fontId="2"/>
  </si>
  <si>
    <t>小計
(円)
(A×B×C)
D</t>
    <rPh sb="0" eb="2">
      <t>ショウケイ</t>
    </rPh>
    <rPh sb="4" eb="5">
      <t>エン</t>
    </rPh>
    <phoneticPr fontId="2"/>
  </si>
  <si>
    <t>契約
予備電力
(kW)
E</t>
    <rPh sb="0" eb="2">
      <t>ケイヤク</t>
    </rPh>
    <rPh sb="3" eb="5">
      <t>ヨビ</t>
    </rPh>
    <rPh sb="5" eb="7">
      <t>デンリョク</t>
    </rPh>
    <phoneticPr fontId="2"/>
  </si>
  <si>
    <t>単価
(円/kW)
F</t>
    <rPh sb="0" eb="2">
      <t>タンカ</t>
    </rPh>
    <rPh sb="4" eb="5">
      <t>エン</t>
    </rPh>
    <phoneticPr fontId="2"/>
  </si>
  <si>
    <t>小計
(円)
(E×F)
G</t>
    <rPh sb="0" eb="2">
      <t>ショウケイ</t>
    </rPh>
    <rPh sb="4" eb="5">
      <t>エン</t>
    </rPh>
    <phoneticPr fontId="2"/>
  </si>
  <si>
    <t>電力量
(kWh)
H</t>
    <rPh sb="0" eb="2">
      <t>デンリョク</t>
    </rPh>
    <rPh sb="2" eb="3">
      <t>リョウ</t>
    </rPh>
    <phoneticPr fontId="2"/>
  </si>
  <si>
    <t>単価
(円/kWh)
Ｉ</t>
    <rPh sb="0" eb="2">
      <t>タンカ</t>
    </rPh>
    <rPh sb="4" eb="5">
      <t>エン</t>
    </rPh>
    <phoneticPr fontId="2"/>
  </si>
  <si>
    <t>小計
(円)
(Ｈ×Ｉ)
Ｊ</t>
    <rPh sb="0" eb="2">
      <t>ショウケイ</t>
    </rPh>
    <rPh sb="4" eb="5">
      <t>エン</t>
    </rPh>
    <phoneticPr fontId="2"/>
  </si>
  <si>
    <t>電力量
(kWh)
Ｋ</t>
    <rPh sb="0" eb="2">
      <t>デンリョク</t>
    </rPh>
    <rPh sb="2" eb="3">
      <t>リョウ</t>
    </rPh>
    <phoneticPr fontId="2"/>
  </si>
  <si>
    <t>単価
(円/kWh)
Ｌ</t>
    <rPh sb="0" eb="2">
      <t>タンカ</t>
    </rPh>
    <rPh sb="4" eb="5">
      <t>エン</t>
    </rPh>
    <phoneticPr fontId="2"/>
  </si>
  <si>
    <t>小計
(円)
(Ｋ×Ｌ)
Ｍ</t>
    <rPh sb="0" eb="2">
      <t>ショウケイ</t>
    </rPh>
    <rPh sb="4" eb="5">
      <t>エン</t>
    </rPh>
    <phoneticPr fontId="2"/>
  </si>
  <si>
    <t>電力量
(kWh)
Ｏ</t>
    <rPh sb="0" eb="2">
      <t>デンリョク</t>
    </rPh>
    <rPh sb="2" eb="3">
      <t>リョウ</t>
    </rPh>
    <phoneticPr fontId="2"/>
  </si>
  <si>
    <t>単価　※３
(円/kWh)
Ｐ</t>
    <rPh sb="0" eb="2">
      <t>タンカ</t>
    </rPh>
    <rPh sb="7" eb="8">
      <t>エン</t>
    </rPh>
    <phoneticPr fontId="2"/>
  </si>
  <si>
    <t>小計
(円)
(Ｏ×Ｐ)
Ｑ</t>
    <rPh sb="0" eb="2">
      <t>ショウケイ</t>
    </rPh>
    <rPh sb="4" eb="5">
      <t>エン</t>
    </rPh>
    <phoneticPr fontId="2"/>
  </si>
  <si>
    <t>合計
(円)
(D+G+J+M+Ｑ)</t>
    <rPh sb="0" eb="2">
      <t>ゴウケイ</t>
    </rPh>
    <rPh sb="4" eb="5">
      <t>エン</t>
    </rPh>
    <phoneticPr fontId="2"/>
  </si>
  <si>
    <t>令和８年４月</t>
    <rPh sb="0" eb="2">
      <t>レイワ</t>
    </rPh>
    <rPh sb="3" eb="4">
      <t>ネン</t>
    </rPh>
    <rPh sb="5" eb="6">
      <t>ツキ</t>
    </rPh>
    <phoneticPr fontId="2"/>
  </si>
  <si>
    <t>５月</t>
    <rPh sb="1" eb="2">
      <t>ツキ</t>
    </rPh>
    <phoneticPr fontId="2"/>
  </si>
  <si>
    <t>６月</t>
  </si>
  <si>
    <t>７月</t>
  </si>
  <si>
    <t>８月</t>
  </si>
  <si>
    <t>９月</t>
  </si>
  <si>
    <t>１０月</t>
  </si>
  <si>
    <t>１１月</t>
  </si>
  <si>
    <t>１２月</t>
  </si>
  <si>
    <t>令和９年１月</t>
    <rPh sb="0" eb="2">
      <t>レイワ</t>
    </rPh>
    <rPh sb="3" eb="4">
      <t>ネン</t>
    </rPh>
    <rPh sb="5" eb="6">
      <t>ツキ</t>
    </rPh>
    <phoneticPr fontId="2"/>
  </si>
  <si>
    <t>２月</t>
    <rPh sb="1" eb="2">
      <t>ツキ</t>
    </rPh>
    <phoneticPr fontId="2"/>
  </si>
  <si>
    <t>３月</t>
    <phoneticPr fontId="2"/>
  </si>
  <si>
    <t>合計</t>
    <rPh sb="0" eb="2">
      <t>ゴウケイ</t>
    </rPh>
    <phoneticPr fontId="2"/>
  </si>
  <si>
    <t>ー</t>
    <phoneticPr fontId="2"/>
  </si>
  <si>
    <t>【需要施設諸元】</t>
    <rPh sb="1" eb="3">
      <t>ジュヨウ</t>
    </rPh>
    <rPh sb="3" eb="5">
      <t>シセツ</t>
    </rPh>
    <rPh sb="5" eb="7">
      <t>ショゲン</t>
    </rPh>
    <phoneticPr fontId="2"/>
  </si>
  <si>
    <t>【発電所】</t>
    <rPh sb="1" eb="3">
      <t>ハツデン</t>
    </rPh>
    <rPh sb="3" eb="4">
      <t>ショ</t>
    </rPh>
    <phoneticPr fontId="2"/>
  </si>
  <si>
    <t>１　中電PGとの契約電力</t>
    <rPh sb="2" eb="4">
      <t>チュウデン</t>
    </rPh>
    <rPh sb="8" eb="10">
      <t>ケイヤク</t>
    </rPh>
    <rPh sb="10" eb="12">
      <t>デンリョク</t>
    </rPh>
    <phoneticPr fontId="2"/>
  </si>
  <si>
    <t>kW</t>
    <phoneticPr fontId="2"/>
  </si>
  <si>
    <t>２　本契約の契約電力</t>
    <rPh sb="2" eb="5">
      <t>ホンケイヤク</t>
    </rPh>
    <rPh sb="6" eb="8">
      <t>ケイヤク</t>
    </rPh>
    <rPh sb="8" eb="10">
      <t>デンリョク</t>
    </rPh>
    <phoneticPr fontId="2"/>
  </si>
  <si>
    <t>１　自己託送（ベース供給）に係る発電所は、奥裾花発電所、奥木曽発電所、松川ダム発電所及び奈良井発電所</t>
    <phoneticPr fontId="2"/>
  </si>
  <si>
    <t>３　受電電圧</t>
    <rPh sb="2" eb="4">
      <t>ジュデン</t>
    </rPh>
    <rPh sb="4" eb="6">
      <t>デンアツ</t>
    </rPh>
    <phoneticPr fontId="2"/>
  </si>
  <si>
    <t>（高圧）</t>
    <rPh sb="1" eb="3">
      <t>コウアツ</t>
    </rPh>
    <phoneticPr fontId="2"/>
  </si>
  <si>
    <t>V</t>
    <phoneticPr fontId="2"/>
  </si>
  <si>
    <t>２　ＰＰＡ供給（需要追随供給）に係る発電所は、非ＦＩＴである小渋第１発電所、小渋第２発電所、裾花発電所、菅平発電所、</t>
    <phoneticPr fontId="2"/>
  </si>
  <si>
    <t>４　力率</t>
    <rPh sb="2" eb="4">
      <t>リキリツ</t>
    </rPh>
    <phoneticPr fontId="2"/>
  </si>
  <si>
    <t>％　（力率割引　0.86）</t>
    <rPh sb="3" eb="5">
      <t>リキリツ</t>
    </rPh>
    <rPh sb="5" eb="7">
      <t>ワリビキ</t>
    </rPh>
    <phoneticPr fontId="2"/>
  </si>
  <si>
    <t>　奥裾花発電所、大鹿発電所、奥木曽発電所、大鹿第２発電所、松川ダム発電所、奈良井発電所及び　ＦＩＰである与田切発電所</t>
    <phoneticPr fontId="2"/>
  </si>
  <si>
    <t>５　予備線</t>
    <phoneticPr fontId="2"/>
  </si>
  <si>
    <t>予備送電サービスＢ</t>
    <phoneticPr fontId="2"/>
  </si>
  <si>
    <t>３　奈良井発電所は、令和８年度途中（９月ごろを予定）から運転停止予定</t>
    <phoneticPr fontId="2"/>
  </si>
  <si>
    <t>（注）</t>
    <rPh sb="1" eb="2">
      <t>チュウ</t>
    </rPh>
    <phoneticPr fontId="2"/>
  </si>
  <si>
    <t>１　契約形態　令和６、７年度は電力供給契約（売買契約）でしたが、令和８年度はＰＰＡ供給（需給管理等業務）を受注者に委託するという方式に変更しました。</t>
    <rPh sb="7" eb="9">
      <t>レイワ</t>
    </rPh>
    <rPh sb="22" eb="24">
      <t>バイバイ</t>
    </rPh>
    <rPh sb="24" eb="26">
      <t>ケイヤク</t>
    </rPh>
    <rPh sb="32" eb="34">
      <t>レイワ</t>
    </rPh>
    <rPh sb="49" eb="51">
      <t>ギョウム</t>
    </rPh>
    <phoneticPr fontId="2"/>
  </si>
  <si>
    <t>　　考え方は、長野県企業局が県庁舎へのＰＰＡ供給を行うため、小売電気事業者でないと実施できない業務（小売供給、需給管理、不足電源調達、OCCTOへの通告、再エネ賦課金の支払など）を
   受注者に委託するというものです。</t>
    <rPh sb="2" eb="3">
      <t>カンガ</t>
    </rPh>
    <rPh sb="4" eb="5">
      <t>カタ</t>
    </rPh>
    <rPh sb="7" eb="10">
      <t>ナガノケン</t>
    </rPh>
    <rPh sb="10" eb="12">
      <t>キギョウ</t>
    </rPh>
    <rPh sb="12" eb="13">
      <t>キョク</t>
    </rPh>
    <rPh sb="14" eb="16">
      <t>ケンチョウ</t>
    </rPh>
    <rPh sb="16" eb="17">
      <t>シャ</t>
    </rPh>
    <rPh sb="22" eb="24">
      <t>キョウキュウ</t>
    </rPh>
    <rPh sb="25" eb="26">
      <t>オコナ</t>
    </rPh>
    <rPh sb="30" eb="32">
      <t>コウリ</t>
    </rPh>
    <rPh sb="32" eb="34">
      <t>デンキ</t>
    </rPh>
    <rPh sb="34" eb="37">
      <t>ジギョウシャ</t>
    </rPh>
    <rPh sb="41" eb="43">
      <t>ジッシ</t>
    </rPh>
    <rPh sb="47" eb="49">
      <t>ギョウム</t>
    </rPh>
    <rPh sb="50" eb="52">
      <t>コウリ</t>
    </rPh>
    <rPh sb="52" eb="54">
      <t>キョウキュウ</t>
    </rPh>
    <rPh sb="94" eb="96">
      <t>ジュチュウ</t>
    </rPh>
    <rPh sb="96" eb="97">
      <t>シャ</t>
    </rPh>
    <rPh sb="98" eb="100">
      <t>イタク</t>
    </rPh>
    <phoneticPr fontId="2"/>
  </si>
  <si>
    <t>　　業務内容については、需給管理等委託業務完了報告書（毎月：委託契約書（案）様式例参照）の報告を追加されるほかは、電力供給契約と全く違いはありません。</t>
    <rPh sb="30" eb="32">
      <t>イタク</t>
    </rPh>
    <rPh sb="32" eb="35">
      <t>ケイヤクショ</t>
    </rPh>
    <rPh sb="36" eb="37">
      <t>アン</t>
    </rPh>
    <rPh sb="38" eb="40">
      <t>ヨウシキ</t>
    </rPh>
    <rPh sb="40" eb="41">
      <t>レイ</t>
    </rPh>
    <rPh sb="41" eb="43">
      <t>サンショウ</t>
    </rPh>
    <rPh sb="57" eb="59">
      <t>デンリョク</t>
    </rPh>
    <rPh sb="59" eb="61">
      <t>キョウキュウ</t>
    </rPh>
    <rPh sb="61" eb="63">
      <t>ケイヤク</t>
    </rPh>
    <phoneticPr fontId="2"/>
  </si>
  <si>
    <t>２　※１は、受注者がＰＰＡ供給に係る需給管理等業務の実施に当たり、需給管理、不足電源調達、OCCTOへの通告、再エネ賦課金の支払など定常的に発生する費用を記載してください。</t>
    <rPh sb="6" eb="9">
      <t>ジュチュウシャ</t>
    </rPh>
    <rPh sb="16" eb="17">
      <t>カカ</t>
    </rPh>
    <rPh sb="26" eb="28">
      <t>ジッシ</t>
    </rPh>
    <rPh sb="29" eb="30">
      <t>ア</t>
    </rPh>
    <rPh sb="55" eb="56">
      <t>サイ</t>
    </rPh>
    <rPh sb="58" eb="61">
      <t>フカキン</t>
    </rPh>
    <rPh sb="62" eb="64">
      <t>シハライ</t>
    </rPh>
    <rPh sb="77" eb="79">
      <t>キサイ</t>
    </rPh>
    <phoneticPr fontId="2"/>
  </si>
  <si>
    <t>３　※２の電源費相当額は、非ＦＩＴ等企業局電力以外でＰＰＡ供給者の電源調達分に限ります。</t>
    <rPh sb="8" eb="11">
      <t>ソウトウガク</t>
    </rPh>
    <phoneticPr fontId="2"/>
  </si>
  <si>
    <t>４　２の電源調達が必要な場合は、「中部電力ミライズ株式会社基本契約要綱（高圧）で決定される額」を燃料費調整額として加算します。</t>
    <rPh sb="9" eb="11">
      <t>ヒツヨウ</t>
    </rPh>
    <rPh sb="12" eb="14">
      <t>バアイ</t>
    </rPh>
    <rPh sb="57" eb="59">
      <t>カサン</t>
    </rPh>
    <phoneticPr fontId="2"/>
  </si>
  <si>
    <t>５　※３の単価は、3.62円/kWh（税抜）としてください。</t>
    <rPh sb="19" eb="21">
      <t>ゼイヌキ</t>
    </rPh>
    <phoneticPr fontId="2"/>
  </si>
  <si>
    <t>６　契約電力超過が生じた場合は、「中部電力ミライズ株式会社基本契約要綱（高圧）で決定される額」を契約超過金として加算します。</t>
    <phoneticPr fontId="2"/>
  </si>
  <si>
    <t xml:space="preserve"> </t>
    <phoneticPr fontId="2"/>
  </si>
  <si>
    <t>７　この様式は積算者の都合により変更できるものとします。ただし、この様式に記載の単価、数量は明確にしてください。</t>
    <rPh sb="4" eb="6">
      <t>ヨウシキ</t>
    </rPh>
    <rPh sb="7" eb="9">
      <t>セキサン</t>
    </rPh>
    <rPh sb="9" eb="10">
      <t>シャ</t>
    </rPh>
    <rPh sb="11" eb="13">
      <t>ツゴウ</t>
    </rPh>
    <rPh sb="16" eb="18">
      <t>ヘンコウ</t>
    </rPh>
    <rPh sb="34" eb="36">
      <t>ヨウシキ</t>
    </rPh>
    <rPh sb="37" eb="39">
      <t>キサイ</t>
    </rPh>
    <rPh sb="40" eb="42">
      <t>タンカ</t>
    </rPh>
    <rPh sb="43" eb="45">
      <t>スウリョウ</t>
    </rPh>
    <rPh sb="46" eb="48">
      <t>メイカク</t>
    </rPh>
    <phoneticPr fontId="2"/>
  </si>
  <si>
    <t>８　算出結果は積算者の責任において確認してください。企業局は、この様式の計算式等の不備について責任を負いません。</t>
    <rPh sb="2" eb="4">
      <t>サンシュツ</t>
    </rPh>
    <rPh sb="4" eb="6">
      <t>ケッカ</t>
    </rPh>
    <rPh sb="9" eb="10">
      <t>シャ</t>
    </rPh>
    <rPh sb="11" eb="13">
      <t>セキニン</t>
    </rPh>
    <rPh sb="17" eb="19">
      <t>カクニン</t>
    </rPh>
    <rPh sb="26" eb="28">
      <t>キギョウ</t>
    </rPh>
    <rPh sb="28" eb="29">
      <t>キョク</t>
    </rPh>
    <rPh sb="33" eb="35">
      <t>ヨウシキ</t>
    </rPh>
    <rPh sb="36" eb="39">
      <t>ケイサンシキ</t>
    </rPh>
    <rPh sb="39" eb="40">
      <t>トウ</t>
    </rPh>
    <rPh sb="41" eb="43">
      <t>フビ</t>
    </rPh>
    <rPh sb="47" eb="49">
      <t>セキニン</t>
    </rPh>
    <rPh sb="50" eb="51">
      <t>オ</t>
    </rPh>
    <phoneticPr fontId="2"/>
  </si>
  <si>
    <t xml:space="preserve"> 再生可能エネルギー
発電促進賦課金相当額　※１　※３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</si>
</sst>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18"/>
      <color theme="1"/>
      <name val="ＭＳ ゴシック"/>
      <family val="3"/>
      <charset val="128"/>
    </font>
    <font>
      <sz val="11"/>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0" fillId="0" borderId="0" xfId="0" applyAlignment="1">
      <alignment horizontal="centerContinuous" vertical="center"/>
    </xf>
    <xf numFmtId="0" fontId="0" fillId="0" borderId="1" xfId="0" applyBorder="1" applyAlignment="1">
      <alignment vertical="center" shrinkToFit="1"/>
    </xf>
    <xf numFmtId="0" fontId="0" fillId="0" borderId="1" xfId="0" applyBorder="1" applyAlignment="1">
      <alignment horizontal="centerContinuous"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8" fontId="0" fillId="0" borderId="5" xfId="1" applyFont="1" applyBorder="1" applyAlignment="1">
      <alignment vertical="center" shrinkToFit="1"/>
    </xf>
    <xf numFmtId="38" fontId="0" fillId="0" borderId="7" xfId="1" applyFont="1" applyBorder="1" applyAlignment="1">
      <alignmen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Continuous" vertical="center"/>
    </xf>
    <xf numFmtId="0" fontId="0" fillId="0" borderId="4" xfId="0" applyBorder="1" applyAlignment="1">
      <alignment horizontal="centerContinuous" vertical="center"/>
    </xf>
    <xf numFmtId="0" fontId="0" fillId="0" borderId="3" xfId="0" applyBorder="1" applyAlignment="1">
      <alignment horizontal="centerContinuous" vertical="center"/>
    </xf>
    <xf numFmtId="0" fontId="5" fillId="0" borderId="0" xfId="0" applyFont="1" applyAlignment="1">
      <alignment horizontal="centerContinuous" vertical="center"/>
    </xf>
    <xf numFmtId="40" fontId="0" fillId="0" borderId="6" xfId="1" applyNumberFormat="1" applyFont="1" applyBorder="1" applyAlignment="1">
      <alignment vertical="center" shrinkToFit="1"/>
    </xf>
    <xf numFmtId="0" fontId="0" fillId="0" borderId="0" xfId="0" applyAlignment="1">
      <alignment vertical="top"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vertical="center" wrapText="1"/>
    </xf>
    <xf numFmtId="0" fontId="7" fillId="0" borderId="0" xfId="0" applyFont="1" applyAlignment="1">
      <alignment horizontal="right" vertical="center"/>
    </xf>
    <xf numFmtId="0" fontId="4" fillId="0" borderId="2" xfId="0" applyFont="1" applyBorder="1" applyAlignment="1">
      <alignment horizontal="centerContinuous" vertical="center"/>
    </xf>
    <xf numFmtId="0" fontId="0" fillId="0" borderId="11" xfId="0" applyBorder="1">
      <alignment vertical="center"/>
    </xf>
    <xf numFmtId="0" fontId="0" fillId="0" borderId="12" xfId="0" applyBorder="1">
      <alignment vertical="center"/>
    </xf>
    <xf numFmtId="38" fontId="0" fillId="0" borderId="12" xfId="1" applyFont="1" applyBorder="1">
      <alignment vertical="center"/>
    </xf>
    <xf numFmtId="0" fontId="0" fillId="0" borderId="13" xfId="0" applyBorder="1">
      <alignment vertical="center"/>
    </xf>
    <xf numFmtId="0" fontId="0" fillId="0" borderId="17" xfId="0" applyBorder="1">
      <alignment vertical="center"/>
    </xf>
    <xf numFmtId="38" fontId="0" fillId="0" borderId="0" xfId="1" applyFont="1"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6" fillId="0" borderId="11"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3" xfId="0" applyFont="1" applyBorder="1" applyAlignment="1">
      <alignment horizontal="centerContinuous" vertical="center"/>
    </xf>
    <xf numFmtId="0" fontId="0" fillId="0" borderId="19" xfId="0" applyBorder="1" applyAlignment="1">
      <alignment horizontal="center" vertical="center" wrapText="1"/>
    </xf>
    <xf numFmtId="0" fontId="0" fillId="0" borderId="10" xfId="0" applyBorder="1" applyAlignment="1">
      <alignment vertical="center" shrinkToFit="1"/>
    </xf>
    <xf numFmtId="0" fontId="8" fillId="0" borderId="0" xfId="0" applyFont="1">
      <alignment vertical="center"/>
    </xf>
    <xf numFmtId="38" fontId="0" fillId="0" borderId="7" xfId="1" applyNumberFormat="1" applyFont="1" applyBorder="1" applyAlignment="1">
      <alignment vertical="center" shrinkToFit="1"/>
    </xf>
    <xf numFmtId="0" fontId="0" fillId="0" borderId="20" xfId="0" applyBorder="1" applyAlignment="1">
      <alignment vertical="center" shrinkToFit="1"/>
    </xf>
    <xf numFmtId="38" fontId="0" fillId="0" borderId="2" xfId="1" applyFont="1" applyBorder="1" applyAlignment="1">
      <alignment vertical="center" shrinkToFit="1"/>
    </xf>
    <xf numFmtId="38" fontId="0" fillId="0" borderId="3" xfId="1" applyFont="1" applyBorder="1" applyAlignment="1">
      <alignment vertical="center" shrinkToFit="1"/>
    </xf>
    <xf numFmtId="0" fontId="0" fillId="0" borderId="21" xfId="0" applyBorder="1" applyAlignment="1">
      <alignment horizontal="center" vertical="center" wrapText="1"/>
    </xf>
    <xf numFmtId="38" fontId="0" fillId="0" borderId="22" xfId="1" applyFont="1" applyBorder="1" applyAlignment="1">
      <alignment horizontal="center" vertical="center" shrinkToFit="1"/>
    </xf>
    <xf numFmtId="0" fontId="0" fillId="0" borderId="22" xfId="0" applyBorder="1" applyAlignment="1">
      <alignment horizontal="center" vertical="center" shrinkToFit="1"/>
    </xf>
    <xf numFmtId="38" fontId="0" fillId="0" borderId="23" xfId="1" applyFont="1" applyBorder="1" applyAlignment="1">
      <alignment vertical="center" shrinkToFit="1"/>
    </xf>
    <xf numFmtId="38" fontId="0" fillId="0" borderId="24" xfId="1" applyFont="1" applyBorder="1" applyAlignment="1">
      <alignment vertical="center" shrinkToFit="1"/>
    </xf>
    <xf numFmtId="38" fontId="0" fillId="0" borderId="25" xfId="1" applyFont="1" applyBorder="1" applyAlignment="1">
      <alignment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6" fillId="0" borderId="11" xfId="0" applyFont="1" applyBorder="1" applyAlignment="1">
      <alignment horizontal="center" vertical="center" wrapText="1" shrinkToFi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2841-8A23-427F-96A3-FA3347C05737}">
  <sheetPr>
    <pageSetUpPr fitToPage="1"/>
  </sheetPr>
  <dimension ref="B1:S39"/>
  <sheetViews>
    <sheetView showGridLines="0" tabSelected="1" zoomScale="80" zoomScaleNormal="80" workbookViewId="0">
      <selection activeCell="P1" sqref="P1"/>
    </sheetView>
  </sheetViews>
  <sheetFormatPr defaultRowHeight="18" x14ac:dyDescent="0.45"/>
  <cols>
    <col min="1" max="1" width="1.5" customWidth="1"/>
    <col min="2" max="2" width="11.09765625" customWidth="1"/>
    <col min="3" max="15" width="10.09765625" customWidth="1"/>
    <col min="16" max="18" width="11.5" customWidth="1"/>
    <col min="19" max="19" width="10.09765625" customWidth="1"/>
    <col min="20" max="20" width="1.59765625" customWidth="1"/>
  </cols>
  <sheetData>
    <row r="1" spans="2:19" ht="26.4" x14ac:dyDescent="0.45">
      <c r="B1" s="38" t="s">
        <v>0</v>
      </c>
    </row>
    <row r="2" spans="2:19" ht="24.9" customHeight="1" x14ac:dyDescent="0.45">
      <c r="B2" s="14" t="s">
        <v>1</v>
      </c>
      <c r="C2" s="1"/>
      <c r="D2" s="1"/>
      <c r="E2" s="1"/>
      <c r="F2" s="1"/>
      <c r="G2" s="1"/>
      <c r="H2" s="1"/>
      <c r="I2" s="1"/>
      <c r="J2" s="1"/>
      <c r="K2" s="1"/>
      <c r="L2" s="1"/>
      <c r="M2" s="1"/>
      <c r="N2" s="1"/>
      <c r="O2" s="1"/>
      <c r="P2" s="1"/>
      <c r="Q2" s="1"/>
      <c r="R2" s="1"/>
      <c r="S2" s="1"/>
    </row>
    <row r="3" spans="2:19" ht="3.6" customHeight="1" x14ac:dyDescent="0.45">
      <c r="B3" s="14"/>
      <c r="C3" s="1"/>
      <c r="D3" s="1"/>
      <c r="E3" s="1"/>
      <c r="F3" s="1"/>
      <c r="G3" s="1"/>
      <c r="H3" s="1"/>
      <c r="I3" s="1"/>
      <c r="J3" s="1"/>
      <c r="K3" s="1"/>
      <c r="L3" s="1"/>
      <c r="M3" s="1"/>
      <c r="N3" s="1"/>
      <c r="O3" s="1"/>
      <c r="P3" s="1"/>
      <c r="Q3" s="1"/>
      <c r="R3" s="1"/>
      <c r="S3" s="1"/>
    </row>
    <row r="4" spans="2:19" ht="15.6" customHeight="1" x14ac:dyDescent="0.45">
      <c r="S4" s="21" t="s">
        <v>2</v>
      </c>
    </row>
    <row r="5" spans="2:19" x14ac:dyDescent="0.45">
      <c r="B5" s="17" t="s">
        <v>3</v>
      </c>
      <c r="C5" s="13" t="s">
        <v>4</v>
      </c>
      <c r="D5" s="3"/>
      <c r="E5" s="3"/>
      <c r="F5" s="3"/>
      <c r="G5" s="3"/>
      <c r="H5" s="3"/>
      <c r="I5" s="3"/>
      <c r="J5" s="3"/>
      <c r="K5" s="3"/>
      <c r="L5" s="3"/>
      <c r="M5" s="3"/>
      <c r="N5" s="3"/>
      <c r="O5" s="3"/>
      <c r="P5" s="33"/>
      <c r="Q5" s="34"/>
      <c r="R5" s="35"/>
      <c r="S5" s="49" t="s">
        <v>5</v>
      </c>
    </row>
    <row r="6" spans="2:19" x14ac:dyDescent="0.45">
      <c r="B6" s="18"/>
      <c r="C6" s="13" t="s">
        <v>6</v>
      </c>
      <c r="D6" s="3"/>
      <c r="E6" s="3"/>
      <c r="F6" s="3"/>
      <c r="G6" s="3"/>
      <c r="H6" s="3"/>
      <c r="I6" s="3"/>
      <c r="J6" s="3" t="s">
        <v>7</v>
      </c>
      <c r="K6" s="3"/>
      <c r="L6" s="3"/>
      <c r="M6" s="3" t="s">
        <v>8</v>
      </c>
      <c r="N6" s="3"/>
      <c r="O6" s="3"/>
      <c r="P6" s="52" t="s">
        <v>72</v>
      </c>
      <c r="Q6" s="53"/>
      <c r="R6" s="54"/>
      <c r="S6" s="50"/>
    </row>
    <row r="7" spans="2:19" x14ac:dyDescent="0.45">
      <c r="B7" s="18"/>
      <c r="C7" s="12" t="s">
        <v>9</v>
      </c>
      <c r="D7" s="12"/>
      <c r="E7" s="12"/>
      <c r="F7" s="13"/>
      <c r="G7" s="11" t="s">
        <v>10</v>
      </c>
      <c r="H7" s="12"/>
      <c r="I7" s="13"/>
      <c r="J7" s="11" t="s">
        <v>11</v>
      </c>
      <c r="K7" s="12"/>
      <c r="L7" s="13"/>
      <c r="M7" s="22" t="s">
        <v>12</v>
      </c>
      <c r="N7" s="12"/>
      <c r="O7" s="13"/>
      <c r="P7" s="55"/>
      <c r="Q7" s="56"/>
      <c r="R7" s="57"/>
      <c r="S7" s="51"/>
    </row>
    <row r="8" spans="2:19" ht="93.6" customHeight="1" thickBot="1" x14ac:dyDescent="0.5">
      <c r="B8" s="19"/>
      <c r="C8" s="36" t="s">
        <v>13</v>
      </c>
      <c r="D8" s="5" t="s">
        <v>14</v>
      </c>
      <c r="E8" s="43" t="s">
        <v>15</v>
      </c>
      <c r="F8" s="6" t="s">
        <v>16</v>
      </c>
      <c r="G8" s="4" t="s">
        <v>17</v>
      </c>
      <c r="H8" s="43" t="s">
        <v>18</v>
      </c>
      <c r="I8" s="6" t="s">
        <v>19</v>
      </c>
      <c r="J8" s="4" t="s">
        <v>20</v>
      </c>
      <c r="K8" s="43" t="s">
        <v>21</v>
      </c>
      <c r="L8" s="6" t="s">
        <v>22</v>
      </c>
      <c r="M8" s="4" t="s">
        <v>23</v>
      </c>
      <c r="N8" s="43" t="s">
        <v>24</v>
      </c>
      <c r="O8" s="6" t="s">
        <v>25</v>
      </c>
      <c r="P8" s="4" t="s">
        <v>26</v>
      </c>
      <c r="Q8" s="5" t="s">
        <v>27</v>
      </c>
      <c r="R8" s="6" t="s">
        <v>28</v>
      </c>
      <c r="S8" s="6" t="s">
        <v>29</v>
      </c>
    </row>
    <row r="9" spans="2:19" ht="18.600000000000001" customHeight="1" x14ac:dyDescent="0.45">
      <c r="B9" s="37" t="s">
        <v>30</v>
      </c>
      <c r="C9" s="7">
        <v>850</v>
      </c>
      <c r="D9" s="40">
        <f t="shared" ref="D9:D20" si="0">1-($E$27/100-0.85)</f>
        <v>0.86</v>
      </c>
      <c r="E9" s="46"/>
      <c r="F9" s="42">
        <f>+C9*D9*E9</f>
        <v>0</v>
      </c>
      <c r="G9" s="41">
        <v>850</v>
      </c>
      <c r="H9" s="46"/>
      <c r="I9" s="42">
        <f>+G9*H9</f>
        <v>0</v>
      </c>
      <c r="J9" s="41">
        <v>100000</v>
      </c>
      <c r="K9" s="46"/>
      <c r="L9" s="42">
        <f>+J9*K9</f>
        <v>0</v>
      </c>
      <c r="M9" s="41">
        <v>0</v>
      </c>
      <c r="N9" s="46"/>
      <c r="O9" s="42">
        <f>+M9*N9</f>
        <v>0</v>
      </c>
      <c r="P9" s="7">
        <v>100000</v>
      </c>
      <c r="Q9" s="15">
        <v>3.62</v>
      </c>
      <c r="R9" s="8">
        <f>+P9*Q9</f>
        <v>362000</v>
      </c>
      <c r="S9" s="39">
        <f>IF(E9="",0,+F9)+IF(H9="",0,+I9)+IF(K9="",0,+L9)+IF(N9="",0,+O9)+IF(+E9+H9+K9+N9&gt;0,+R9,0)</f>
        <v>0</v>
      </c>
    </row>
    <row r="10" spans="2:19" ht="18.600000000000001" customHeight="1" x14ac:dyDescent="0.45">
      <c r="B10" s="2" t="s">
        <v>31</v>
      </c>
      <c r="C10" s="7">
        <v>850</v>
      </c>
      <c r="D10" s="40">
        <f t="shared" si="0"/>
        <v>0.86</v>
      </c>
      <c r="E10" s="47"/>
      <c r="F10" s="42">
        <f t="shared" ref="F10:F20" si="1">+C10*D10*E10</f>
        <v>0</v>
      </c>
      <c r="G10" s="41">
        <v>850</v>
      </c>
      <c r="H10" s="47"/>
      <c r="I10" s="42">
        <f t="shared" ref="I10:I20" si="2">+G10*H10</f>
        <v>0</v>
      </c>
      <c r="J10" s="41">
        <v>104000</v>
      </c>
      <c r="K10" s="47"/>
      <c r="L10" s="42">
        <f t="shared" ref="L10:L20" si="3">+J10*K10</f>
        <v>0</v>
      </c>
      <c r="M10" s="41">
        <v>0</v>
      </c>
      <c r="N10" s="47"/>
      <c r="O10" s="42">
        <f t="shared" ref="O10:O20" si="4">+M10*N10</f>
        <v>0</v>
      </c>
      <c r="P10" s="7">
        <v>104000</v>
      </c>
      <c r="Q10" s="15">
        <v>3.62</v>
      </c>
      <c r="R10" s="8">
        <f t="shared" ref="R10:R20" si="5">+P10*Q10</f>
        <v>376480</v>
      </c>
      <c r="S10" s="8">
        <f t="shared" ref="S10:S20" si="6">IF(E10="",0,+F10)+IF(H10="",0,+I10)+IF(K10="",0,+L10)+IF(N10="",0,+O10)+IF(+E10+H10+K10+N10&gt;0,+R10,0)</f>
        <v>0</v>
      </c>
    </row>
    <row r="11" spans="2:19" ht="18.600000000000001" customHeight="1" x14ac:dyDescent="0.45">
      <c r="B11" s="2" t="s">
        <v>32</v>
      </c>
      <c r="C11" s="7">
        <v>850</v>
      </c>
      <c r="D11" s="40">
        <f t="shared" si="0"/>
        <v>0.86</v>
      </c>
      <c r="E11" s="47"/>
      <c r="F11" s="42">
        <f t="shared" si="1"/>
        <v>0</v>
      </c>
      <c r="G11" s="41">
        <v>850</v>
      </c>
      <c r="H11" s="47"/>
      <c r="I11" s="42">
        <f t="shared" si="2"/>
        <v>0</v>
      </c>
      <c r="J11" s="41">
        <v>129000</v>
      </c>
      <c r="K11" s="47"/>
      <c r="L11" s="42">
        <f t="shared" si="3"/>
        <v>0</v>
      </c>
      <c r="M11" s="41">
        <v>0</v>
      </c>
      <c r="N11" s="47"/>
      <c r="O11" s="42">
        <f t="shared" si="4"/>
        <v>0</v>
      </c>
      <c r="P11" s="7">
        <v>129000</v>
      </c>
      <c r="Q11" s="15">
        <v>3.62</v>
      </c>
      <c r="R11" s="8">
        <f t="shared" si="5"/>
        <v>466980</v>
      </c>
      <c r="S11" s="8">
        <f t="shared" si="6"/>
        <v>0</v>
      </c>
    </row>
    <row r="12" spans="2:19" ht="18.600000000000001" customHeight="1" x14ac:dyDescent="0.45">
      <c r="B12" s="2" t="s">
        <v>33</v>
      </c>
      <c r="C12" s="7">
        <v>850</v>
      </c>
      <c r="D12" s="40">
        <f t="shared" si="0"/>
        <v>0.86</v>
      </c>
      <c r="E12" s="47"/>
      <c r="F12" s="42">
        <f t="shared" si="1"/>
        <v>0</v>
      </c>
      <c r="G12" s="41">
        <v>850</v>
      </c>
      <c r="H12" s="47"/>
      <c r="I12" s="42">
        <f t="shared" si="2"/>
        <v>0</v>
      </c>
      <c r="J12" s="41">
        <v>137000</v>
      </c>
      <c r="K12" s="47"/>
      <c r="L12" s="42">
        <f t="shared" si="3"/>
        <v>0</v>
      </c>
      <c r="M12" s="41">
        <v>0</v>
      </c>
      <c r="N12" s="47"/>
      <c r="O12" s="42">
        <f t="shared" si="4"/>
        <v>0</v>
      </c>
      <c r="P12" s="7">
        <v>137000</v>
      </c>
      <c r="Q12" s="15">
        <v>3.62</v>
      </c>
      <c r="R12" s="8">
        <f t="shared" si="5"/>
        <v>495940</v>
      </c>
      <c r="S12" s="8">
        <f t="shared" si="6"/>
        <v>0</v>
      </c>
    </row>
    <row r="13" spans="2:19" ht="18.600000000000001" customHeight="1" x14ac:dyDescent="0.45">
      <c r="B13" s="2" t="s">
        <v>34</v>
      </c>
      <c r="C13" s="7">
        <v>850</v>
      </c>
      <c r="D13" s="40">
        <f t="shared" si="0"/>
        <v>0.86</v>
      </c>
      <c r="E13" s="47"/>
      <c r="F13" s="42">
        <f t="shared" si="1"/>
        <v>0</v>
      </c>
      <c r="G13" s="41">
        <v>850</v>
      </c>
      <c r="H13" s="47"/>
      <c r="I13" s="42">
        <f t="shared" si="2"/>
        <v>0</v>
      </c>
      <c r="J13" s="41">
        <v>188000</v>
      </c>
      <c r="K13" s="47"/>
      <c r="L13" s="42">
        <f t="shared" si="3"/>
        <v>0</v>
      </c>
      <c r="M13" s="41">
        <v>0</v>
      </c>
      <c r="N13" s="47"/>
      <c r="O13" s="42">
        <f t="shared" si="4"/>
        <v>0</v>
      </c>
      <c r="P13" s="7">
        <v>188000</v>
      </c>
      <c r="Q13" s="15">
        <v>3.62</v>
      </c>
      <c r="R13" s="8">
        <f t="shared" si="5"/>
        <v>680560</v>
      </c>
      <c r="S13" s="8">
        <f t="shared" si="6"/>
        <v>0</v>
      </c>
    </row>
    <row r="14" spans="2:19" ht="18.600000000000001" customHeight="1" x14ac:dyDescent="0.45">
      <c r="B14" s="2" t="s">
        <v>35</v>
      </c>
      <c r="C14" s="7">
        <v>850</v>
      </c>
      <c r="D14" s="40">
        <f t="shared" si="0"/>
        <v>0.86</v>
      </c>
      <c r="E14" s="47"/>
      <c r="F14" s="42">
        <f t="shared" si="1"/>
        <v>0</v>
      </c>
      <c r="G14" s="41">
        <v>850</v>
      </c>
      <c r="H14" s="47"/>
      <c r="I14" s="42">
        <f t="shared" si="2"/>
        <v>0</v>
      </c>
      <c r="J14" s="41">
        <v>165000</v>
      </c>
      <c r="K14" s="47"/>
      <c r="L14" s="42">
        <f t="shared" si="3"/>
        <v>0</v>
      </c>
      <c r="M14" s="41">
        <v>0</v>
      </c>
      <c r="N14" s="47"/>
      <c r="O14" s="42">
        <f t="shared" si="4"/>
        <v>0</v>
      </c>
      <c r="P14" s="7">
        <v>165000</v>
      </c>
      <c r="Q14" s="15">
        <v>3.62</v>
      </c>
      <c r="R14" s="8">
        <f t="shared" si="5"/>
        <v>597300</v>
      </c>
      <c r="S14" s="8">
        <f t="shared" si="6"/>
        <v>0</v>
      </c>
    </row>
    <row r="15" spans="2:19" ht="18.600000000000001" customHeight="1" x14ac:dyDescent="0.45">
      <c r="B15" s="2" t="s">
        <v>36</v>
      </c>
      <c r="C15" s="7">
        <v>850</v>
      </c>
      <c r="D15" s="40">
        <f t="shared" si="0"/>
        <v>0.86</v>
      </c>
      <c r="E15" s="47"/>
      <c r="F15" s="42">
        <f t="shared" si="1"/>
        <v>0</v>
      </c>
      <c r="G15" s="41">
        <v>850</v>
      </c>
      <c r="H15" s="47"/>
      <c r="I15" s="42">
        <f t="shared" si="2"/>
        <v>0</v>
      </c>
      <c r="J15" s="41">
        <v>86000</v>
      </c>
      <c r="K15" s="47"/>
      <c r="L15" s="42">
        <f t="shared" si="3"/>
        <v>0</v>
      </c>
      <c r="M15" s="41">
        <v>0</v>
      </c>
      <c r="N15" s="47"/>
      <c r="O15" s="42">
        <f t="shared" si="4"/>
        <v>0</v>
      </c>
      <c r="P15" s="7">
        <v>86000</v>
      </c>
      <c r="Q15" s="15">
        <v>3.62</v>
      </c>
      <c r="R15" s="8">
        <f t="shared" si="5"/>
        <v>311320</v>
      </c>
      <c r="S15" s="8">
        <f t="shared" si="6"/>
        <v>0</v>
      </c>
    </row>
    <row r="16" spans="2:19" ht="18.600000000000001" customHeight="1" x14ac:dyDescent="0.45">
      <c r="B16" s="2" t="s">
        <v>37</v>
      </c>
      <c r="C16" s="7">
        <v>850</v>
      </c>
      <c r="D16" s="40">
        <f t="shared" si="0"/>
        <v>0.86</v>
      </c>
      <c r="E16" s="47"/>
      <c r="F16" s="42">
        <f t="shared" si="1"/>
        <v>0</v>
      </c>
      <c r="G16" s="41">
        <v>850</v>
      </c>
      <c r="H16" s="47"/>
      <c r="I16" s="42">
        <f t="shared" si="2"/>
        <v>0</v>
      </c>
      <c r="J16" s="41">
        <v>93000</v>
      </c>
      <c r="K16" s="47"/>
      <c r="L16" s="42">
        <f t="shared" si="3"/>
        <v>0</v>
      </c>
      <c r="M16" s="41">
        <v>0</v>
      </c>
      <c r="N16" s="47"/>
      <c r="O16" s="42">
        <f t="shared" si="4"/>
        <v>0</v>
      </c>
      <c r="P16" s="7">
        <v>93000</v>
      </c>
      <c r="Q16" s="15">
        <v>3.62</v>
      </c>
      <c r="R16" s="8">
        <f t="shared" si="5"/>
        <v>336660</v>
      </c>
      <c r="S16" s="8">
        <f t="shared" si="6"/>
        <v>0</v>
      </c>
    </row>
    <row r="17" spans="2:19" ht="18.600000000000001" customHeight="1" x14ac:dyDescent="0.45">
      <c r="B17" s="2" t="s">
        <v>38</v>
      </c>
      <c r="C17" s="7">
        <v>850</v>
      </c>
      <c r="D17" s="40">
        <f t="shared" si="0"/>
        <v>0.86</v>
      </c>
      <c r="E17" s="47"/>
      <c r="F17" s="42">
        <f t="shared" si="1"/>
        <v>0</v>
      </c>
      <c r="G17" s="41">
        <v>850</v>
      </c>
      <c r="H17" s="47"/>
      <c r="I17" s="42">
        <f t="shared" si="2"/>
        <v>0</v>
      </c>
      <c r="J17" s="41">
        <v>123000</v>
      </c>
      <c r="K17" s="47"/>
      <c r="L17" s="42">
        <f t="shared" si="3"/>
        <v>0</v>
      </c>
      <c r="M17" s="41">
        <v>0</v>
      </c>
      <c r="N17" s="47"/>
      <c r="O17" s="42">
        <f t="shared" si="4"/>
        <v>0</v>
      </c>
      <c r="P17" s="7">
        <v>123000</v>
      </c>
      <c r="Q17" s="15">
        <v>3.62</v>
      </c>
      <c r="R17" s="8">
        <f t="shared" si="5"/>
        <v>445260</v>
      </c>
      <c r="S17" s="8">
        <f t="shared" si="6"/>
        <v>0</v>
      </c>
    </row>
    <row r="18" spans="2:19" ht="18.600000000000001" customHeight="1" x14ac:dyDescent="0.45">
      <c r="B18" s="2" t="s">
        <v>39</v>
      </c>
      <c r="C18" s="7">
        <v>850</v>
      </c>
      <c r="D18" s="40">
        <f t="shared" si="0"/>
        <v>0.86</v>
      </c>
      <c r="E18" s="47"/>
      <c r="F18" s="42">
        <f t="shared" si="1"/>
        <v>0</v>
      </c>
      <c r="G18" s="41">
        <v>850</v>
      </c>
      <c r="H18" s="47"/>
      <c r="I18" s="42">
        <f t="shared" si="2"/>
        <v>0</v>
      </c>
      <c r="J18" s="41">
        <v>141000</v>
      </c>
      <c r="K18" s="47"/>
      <c r="L18" s="42">
        <f t="shared" si="3"/>
        <v>0</v>
      </c>
      <c r="M18" s="41">
        <v>0</v>
      </c>
      <c r="N18" s="47"/>
      <c r="O18" s="42">
        <f t="shared" si="4"/>
        <v>0</v>
      </c>
      <c r="P18" s="7">
        <v>141000</v>
      </c>
      <c r="Q18" s="15">
        <v>3.62</v>
      </c>
      <c r="R18" s="8">
        <f t="shared" si="5"/>
        <v>510420</v>
      </c>
      <c r="S18" s="8">
        <f t="shared" si="6"/>
        <v>0</v>
      </c>
    </row>
    <row r="19" spans="2:19" ht="18.600000000000001" customHeight="1" x14ac:dyDescent="0.45">
      <c r="B19" s="2" t="s">
        <v>40</v>
      </c>
      <c r="C19" s="7">
        <v>850</v>
      </c>
      <c r="D19" s="40">
        <f t="shared" si="0"/>
        <v>0.86</v>
      </c>
      <c r="E19" s="47"/>
      <c r="F19" s="42">
        <f t="shared" si="1"/>
        <v>0</v>
      </c>
      <c r="G19" s="41">
        <v>850</v>
      </c>
      <c r="H19" s="47"/>
      <c r="I19" s="42">
        <f t="shared" si="2"/>
        <v>0</v>
      </c>
      <c r="J19" s="41">
        <v>165000</v>
      </c>
      <c r="K19" s="47"/>
      <c r="L19" s="42">
        <f t="shared" si="3"/>
        <v>0</v>
      </c>
      <c r="M19" s="41">
        <v>0</v>
      </c>
      <c r="N19" s="47"/>
      <c r="O19" s="42">
        <f t="shared" si="4"/>
        <v>0</v>
      </c>
      <c r="P19" s="7">
        <v>165000</v>
      </c>
      <c r="Q19" s="15">
        <v>3.62</v>
      </c>
      <c r="R19" s="8">
        <f t="shared" si="5"/>
        <v>597300</v>
      </c>
      <c r="S19" s="8">
        <f t="shared" si="6"/>
        <v>0</v>
      </c>
    </row>
    <row r="20" spans="2:19" ht="18.600000000000001" customHeight="1" thickBot="1" x14ac:dyDescent="0.5">
      <c r="B20" s="2" t="s">
        <v>41</v>
      </c>
      <c r="C20" s="7">
        <v>850</v>
      </c>
      <c r="D20" s="40">
        <f t="shared" si="0"/>
        <v>0.86</v>
      </c>
      <c r="E20" s="48"/>
      <c r="F20" s="42">
        <f t="shared" si="1"/>
        <v>0</v>
      </c>
      <c r="G20" s="41">
        <v>850</v>
      </c>
      <c r="H20" s="48"/>
      <c r="I20" s="42">
        <f t="shared" si="2"/>
        <v>0</v>
      </c>
      <c r="J20" s="41">
        <v>119000</v>
      </c>
      <c r="K20" s="48"/>
      <c r="L20" s="42">
        <f t="shared" si="3"/>
        <v>0</v>
      </c>
      <c r="M20" s="41">
        <v>0</v>
      </c>
      <c r="N20" s="48"/>
      <c r="O20" s="42">
        <f t="shared" si="4"/>
        <v>0</v>
      </c>
      <c r="P20" s="7">
        <v>119000</v>
      </c>
      <c r="Q20" s="15">
        <v>3.62</v>
      </c>
      <c r="R20" s="8">
        <f t="shared" si="5"/>
        <v>430780</v>
      </c>
      <c r="S20" s="8">
        <f t="shared" si="6"/>
        <v>0</v>
      </c>
    </row>
    <row r="21" spans="2:19" ht="18.600000000000001" customHeight="1" x14ac:dyDescent="0.45">
      <c r="B21" s="2" t="s">
        <v>42</v>
      </c>
      <c r="C21" s="9" t="s">
        <v>43</v>
      </c>
      <c r="D21" s="10" t="s">
        <v>43</v>
      </c>
      <c r="E21" s="44" t="s">
        <v>43</v>
      </c>
      <c r="F21" s="8">
        <f>SUM(F9:F20)</f>
        <v>0</v>
      </c>
      <c r="G21" s="9" t="s">
        <v>43</v>
      </c>
      <c r="H21" s="45" t="s">
        <v>43</v>
      </c>
      <c r="I21" s="8">
        <f>SUM(I9:I20)</f>
        <v>0</v>
      </c>
      <c r="J21" s="7">
        <f>SUM(J9:J20)</f>
        <v>1550000</v>
      </c>
      <c r="K21" s="45" t="s">
        <v>43</v>
      </c>
      <c r="L21" s="8">
        <f>SUM(L9:L20)</f>
        <v>0</v>
      </c>
      <c r="M21" s="7">
        <f>SUM(M9:M20)</f>
        <v>0</v>
      </c>
      <c r="N21" s="45" t="s">
        <v>43</v>
      </c>
      <c r="O21" s="8">
        <f>SUM(O9:O20)</f>
        <v>0</v>
      </c>
      <c r="P21" s="7">
        <f>SUM(P9:P20)</f>
        <v>1550000</v>
      </c>
      <c r="Q21" s="10" t="s">
        <v>43</v>
      </c>
      <c r="R21" s="8">
        <f>SUM(R9:R20)</f>
        <v>5611000</v>
      </c>
      <c r="S21" s="8">
        <f>ROUNDUP(SUM(S9:S20),0)</f>
        <v>0</v>
      </c>
    </row>
    <row r="22" spans="2:19" ht="6.9" customHeight="1" x14ac:dyDescent="0.45"/>
    <row r="23" spans="2:19" x14ac:dyDescent="0.45">
      <c r="B23" s="23" t="s">
        <v>44</v>
      </c>
      <c r="C23" s="24"/>
      <c r="D23" s="25"/>
      <c r="E23" s="24"/>
      <c r="F23" s="24"/>
      <c r="G23" s="26"/>
      <c r="I23" s="23" t="s">
        <v>45</v>
      </c>
      <c r="J23" s="24"/>
      <c r="K23" s="24"/>
      <c r="L23" s="24"/>
      <c r="M23" s="24"/>
      <c r="N23" s="24"/>
      <c r="O23" s="24"/>
      <c r="P23" s="24"/>
      <c r="Q23" s="24"/>
      <c r="R23" s="24"/>
      <c r="S23" s="26"/>
    </row>
    <row r="24" spans="2:19" x14ac:dyDescent="0.45">
      <c r="B24" s="27" t="s">
        <v>46</v>
      </c>
      <c r="E24" s="28">
        <v>1650</v>
      </c>
      <c r="F24" t="s">
        <v>47</v>
      </c>
      <c r="G24" s="29"/>
      <c r="I24" s="27"/>
      <c r="S24" s="29"/>
    </row>
    <row r="25" spans="2:19" x14ac:dyDescent="0.45">
      <c r="B25" s="27" t="s">
        <v>48</v>
      </c>
      <c r="E25" s="28">
        <v>850</v>
      </c>
      <c r="F25" t="s">
        <v>47</v>
      </c>
      <c r="G25" s="29"/>
      <c r="I25" s="27" t="s">
        <v>49</v>
      </c>
      <c r="S25" s="29"/>
    </row>
    <row r="26" spans="2:19" x14ac:dyDescent="0.45">
      <c r="B26" s="27" t="s">
        <v>50</v>
      </c>
      <c r="C26" t="s">
        <v>51</v>
      </c>
      <c r="E26" s="28">
        <v>6600</v>
      </c>
      <c r="F26" t="s">
        <v>52</v>
      </c>
      <c r="G26" s="29"/>
      <c r="I26" s="27" t="s">
        <v>53</v>
      </c>
      <c r="S26" s="29"/>
    </row>
    <row r="27" spans="2:19" x14ac:dyDescent="0.45">
      <c r="B27" s="27" t="s">
        <v>54</v>
      </c>
      <c r="E27" s="28">
        <v>99</v>
      </c>
      <c r="F27" t="s">
        <v>55</v>
      </c>
      <c r="G27" s="29"/>
      <c r="H27" t="s">
        <v>69</v>
      </c>
      <c r="I27" s="27" t="s">
        <v>56</v>
      </c>
      <c r="S27" s="29"/>
    </row>
    <row r="28" spans="2:19" x14ac:dyDescent="0.45">
      <c r="B28" s="30" t="s">
        <v>57</v>
      </c>
      <c r="C28" s="31"/>
      <c r="D28" s="31" t="s">
        <v>58</v>
      </c>
      <c r="E28" s="31"/>
      <c r="F28" s="31"/>
      <c r="G28" s="32"/>
      <c r="I28" s="30" t="s">
        <v>59</v>
      </c>
      <c r="J28" s="31"/>
      <c r="K28" s="31"/>
      <c r="L28" s="31"/>
      <c r="M28" s="31"/>
      <c r="N28" s="31"/>
      <c r="O28" s="31"/>
      <c r="P28" s="31"/>
      <c r="Q28" s="31"/>
      <c r="R28" s="31"/>
      <c r="S28" s="32"/>
    </row>
    <row r="29" spans="2:19" ht="15" customHeight="1" x14ac:dyDescent="0.45"/>
    <row r="30" spans="2:19" ht="20.399999999999999" customHeight="1" x14ac:dyDescent="0.45">
      <c r="B30" s="16" t="s">
        <v>60</v>
      </c>
      <c r="C30" t="s">
        <v>61</v>
      </c>
    </row>
    <row r="31" spans="2:19" ht="30.9" customHeight="1" x14ac:dyDescent="0.45">
      <c r="B31" s="16"/>
      <c r="C31" s="58" t="s">
        <v>62</v>
      </c>
      <c r="D31" s="58"/>
      <c r="E31" s="58"/>
      <c r="F31" s="58"/>
      <c r="G31" s="58"/>
      <c r="H31" s="58"/>
      <c r="I31" s="58"/>
      <c r="J31" s="58"/>
      <c r="K31" s="58"/>
      <c r="L31" s="58"/>
      <c r="M31" s="58"/>
      <c r="N31" s="58"/>
      <c r="O31" s="58"/>
      <c r="P31" s="58"/>
      <c r="Q31" s="58"/>
      <c r="R31" s="58"/>
      <c r="S31" s="58"/>
    </row>
    <row r="32" spans="2:19" ht="18.899999999999999" customHeight="1" x14ac:dyDescent="0.45">
      <c r="B32" s="16"/>
      <c r="C32" t="s">
        <v>63</v>
      </c>
    </row>
    <row r="33" spans="2:19" ht="20.399999999999999" customHeight="1" x14ac:dyDescent="0.45">
      <c r="B33" s="16"/>
      <c r="C33" t="s">
        <v>64</v>
      </c>
      <c r="D33" s="20"/>
      <c r="E33" s="20"/>
      <c r="F33" s="20"/>
      <c r="G33" s="20"/>
      <c r="H33" s="20"/>
      <c r="I33" s="20"/>
      <c r="J33" s="20"/>
      <c r="K33" s="20"/>
      <c r="L33" s="20"/>
      <c r="M33" s="20"/>
      <c r="N33" s="20"/>
      <c r="O33" s="20"/>
      <c r="P33" s="20"/>
      <c r="Q33" s="20"/>
      <c r="R33" s="20"/>
      <c r="S33" s="20"/>
    </row>
    <row r="34" spans="2:19" x14ac:dyDescent="0.45">
      <c r="C34" t="s">
        <v>65</v>
      </c>
    </row>
    <row r="35" spans="2:19" x14ac:dyDescent="0.45">
      <c r="C35" t="s">
        <v>66</v>
      </c>
    </row>
    <row r="36" spans="2:19" x14ac:dyDescent="0.45">
      <c r="C36" t="s">
        <v>67</v>
      </c>
    </row>
    <row r="37" spans="2:19" x14ac:dyDescent="0.45">
      <c r="C37" t="s">
        <v>68</v>
      </c>
    </row>
    <row r="38" spans="2:19" x14ac:dyDescent="0.45">
      <c r="C38" t="s">
        <v>70</v>
      </c>
    </row>
    <row r="39" spans="2:19" x14ac:dyDescent="0.45">
      <c r="C39" t="s">
        <v>71</v>
      </c>
    </row>
  </sheetData>
  <mergeCells count="3">
    <mergeCell ref="S5:S7"/>
    <mergeCell ref="P6:R7"/>
    <mergeCell ref="C31:S31"/>
  </mergeCells>
  <phoneticPr fontId="2"/>
  <conditionalFormatting sqref="S9:S21">
    <cfRule type="cellIs" dxfId="0" priority="1" operator="equal">
      <formula>0</formula>
    </cfRule>
  </conditionalFormatting>
  <printOptions horizontalCentered="1"/>
  <pageMargins left="0.24" right="0.32" top="0.55000000000000004" bottom="0.33" header="0.24" footer="0.16"/>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55EE1DE01F949885141B9B1C29DD1" ma:contentTypeVersion="14" ma:contentTypeDescription="新しいドキュメントを作成します。" ma:contentTypeScope="" ma:versionID="9312e25a1db1c99ba62e008548af6390">
  <xsd:schema xmlns:xsd="http://www.w3.org/2001/XMLSchema" xmlns:xs="http://www.w3.org/2001/XMLSchema" xmlns:p="http://schemas.microsoft.com/office/2006/metadata/properties" xmlns:ns2="9eeccc7a-a39a-44f9-87aa-88c8010d7bcd" xmlns:ns3="48422132-632b-48b3-9a72-87adbadb45cc" targetNamespace="http://schemas.microsoft.com/office/2006/metadata/properties" ma:root="true" ma:fieldsID="776031746662b7392462373554b8b6b2" ns2:_="" ns3:_="">
    <xsd:import namespace="9eeccc7a-a39a-44f9-87aa-88c8010d7bcd"/>
    <xsd:import namespace="48422132-632b-48b3-9a72-87adbadb45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ccc7a-a39a-44f9-87aa-88c8010d7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422132-632b-48b3-9a72-87adbadb45c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eccc7a-a39a-44f9-87aa-88c8010d7b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A5F42-FD71-40F4-8A60-12C139762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ccc7a-a39a-44f9-87aa-88c8010d7bcd"/>
    <ds:schemaRef ds:uri="48422132-632b-48b3-9a72-87adbadb4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A195A6-16DA-4800-B193-8D65CF49C66E}">
  <ds:schemaRefs>
    <ds:schemaRef ds:uri="http://schemas.microsoft.com/office/2006/documentManagement/types"/>
    <ds:schemaRef ds:uri="http://purl.org/dc/terms/"/>
    <ds:schemaRef ds:uri="48422132-632b-48b3-9a72-87adbadb45cc"/>
    <ds:schemaRef ds:uri="http://purl.org/dc/dcmitype/"/>
    <ds:schemaRef ds:uri="http://schemas.microsoft.com/office/infopath/2007/PartnerControls"/>
    <ds:schemaRef ds:uri="http://www.w3.org/XML/1998/namespace"/>
    <ds:schemaRef ds:uri="http://schemas.openxmlformats.org/package/2006/metadata/core-properties"/>
    <ds:schemaRef ds:uri="9eeccc7a-a39a-44f9-87aa-88c8010d7bc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0D99A7A-140B-42BD-811D-7427A2C84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需給管理等業務積算内訳書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樽田　宏</dc:creator>
  <cp:keywords/>
  <dc:description/>
  <cp:lastModifiedBy>荻原　重男</cp:lastModifiedBy>
  <cp:revision/>
  <cp:lastPrinted>2025-10-29T07:30:18Z</cp:lastPrinted>
  <dcterms:created xsi:type="dcterms:W3CDTF">2025-10-01T05:38:43Z</dcterms:created>
  <dcterms:modified xsi:type="dcterms:W3CDTF">2025-10-31T05:21:53Z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0x0101006E955EE1DE01F949885141B9B1C29DD1</vt:lpwstr>
  </property>
  <property fmtid="{D5CDD505-2E9C-101B-9397-08002B2CF9AE}" pid="3" name="MediaServiceImageTags">
    <vt:lpwstr/>
  </property>
</Properties>
</file>