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4.240\share\nagano_2023(R5)\01_事業活動計画書制度\04_第四次制度改定\"/>
    </mc:Choice>
  </mc:AlternateContent>
  <workbookProtection lockStructure="1"/>
  <bookViews>
    <workbookView xWindow="0" yWindow="0" windowWidth="15660" windowHeight="7440" tabRatio="875"/>
  </bookViews>
  <sheets>
    <sheet name="0_総括" sheetId="28" r:id="rId1"/>
    <sheet name="1_排出係数" sheetId="4" r:id="rId2"/>
    <sheet name="3_原単位算定" sheetId="29" r:id="rId3"/>
    <sheet name="2-1_使用量" sheetId="7" r:id="rId4"/>
    <sheet name="2-2_使用量" sheetId="8" r:id="rId5"/>
    <sheet name="2-3_使用量" sheetId="9" r:id="rId6"/>
    <sheet name="2-4_使用量" sheetId="10" r:id="rId7"/>
    <sheet name="2-5_使用量" sheetId="11" r:id="rId8"/>
    <sheet name="2-6_使用量" sheetId="12" r:id="rId9"/>
    <sheet name="2-7_使用量" sheetId="13" r:id="rId10"/>
    <sheet name="2-8_使用量" sheetId="14" r:id="rId11"/>
    <sheet name="2-9_使用量" sheetId="15" r:id="rId12"/>
    <sheet name="2-10_使用量" sheetId="16" r:id="rId13"/>
    <sheet name="2-11_使用量" sheetId="17" r:id="rId14"/>
    <sheet name="2-12_使用量" sheetId="18" r:id="rId15"/>
    <sheet name="2-13_使用量" sheetId="19" r:id="rId16"/>
    <sheet name="2-14_使用量" sheetId="20" r:id="rId17"/>
    <sheet name="2-15_使用量" sheetId="21" r:id="rId18"/>
    <sheet name="2-16_使用量" sheetId="22" r:id="rId19"/>
    <sheet name="2-17_使用量" sheetId="23" r:id="rId20"/>
    <sheet name="2-18_使用量" sheetId="24" r:id="rId21"/>
    <sheet name="2-19_使用量" sheetId="25" r:id="rId22"/>
    <sheet name="2-20_使用量" sheetId="26" r:id="rId23"/>
  </sheets>
  <definedNames>
    <definedName name="_xlnm.Print_Area" localSheetId="0">'0_総括'!$B$1:$L$20</definedName>
    <definedName name="_xlnm.Print_Area" localSheetId="1">'1_排出係数'!$B$2:$J$14</definedName>
    <definedName name="_xlnm.Print_Area" localSheetId="3">'2-1_使用量'!$B$2:$K$20</definedName>
    <definedName name="_xlnm.Print_Area" localSheetId="12">'2-10_使用量'!$B$2:$K$20</definedName>
    <definedName name="_xlnm.Print_Area" localSheetId="13">'2-11_使用量'!$B$2:$K$20</definedName>
    <definedName name="_xlnm.Print_Area" localSheetId="14">'2-12_使用量'!$B$2:$K$20</definedName>
    <definedName name="_xlnm.Print_Area" localSheetId="15">'2-13_使用量'!$B$2:$K$20</definedName>
    <definedName name="_xlnm.Print_Area" localSheetId="16">'2-14_使用量'!$B$2:$K$20</definedName>
    <definedName name="_xlnm.Print_Area" localSheetId="17">'2-15_使用量'!$B$2:$K$20</definedName>
    <definedName name="_xlnm.Print_Area" localSheetId="18">'2-16_使用量'!$B$2:$K$20</definedName>
    <definedName name="_xlnm.Print_Area" localSheetId="19">'2-17_使用量'!$B$2:$K$20</definedName>
    <definedName name="_xlnm.Print_Area" localSheetId="20">'2-18_使用量'!$B$2:$K$20</definedName>
    <definedName name="_xlnm.Print_Area" localSheetId="21">'2-19_使用量'!$B$2:$K$20</definedName>
    <definedName name="_xlnm.Print_Area" localSheetId="4">'2-2_使用量'!$B$2:$K$20</definedName>
    <definedName name="_xlnm.Print_Area" localSheetId="22">'2-20_使用量'!$B$2:$K$20</definedName>
    <definedName name="_xlnm.Print_Area" localSheetId="5">'2-3_使用量'!$B$2:$K$20</definedName>
    <definedName name="_xlnm.Print_Area" localSheetId="6">'2-4_使用量'!$B$2:$K$20</definedName>
    <definedName name="_xlnm.Print_Area" localSheetId="7">'2-5_使用量'!$B$2:$K$20</definedName>
    <definedName name="_xlnm.Print_Area" localSheetId="8">'2-6_使用量'!$B$2:$K$20</definedName>
    <definedName name="_xlnm.Print_Area" localSheetId="9">'2-7_使用量'!$B$2:$K$20</definedName>
    <definedName name="_xlnm.Print_Area" localSheetId="10">'2-8_使用量'!$B$2:$K$20</definedName>
    <definedName name="_xlnm.Print_Area" localSheetId="11">'2-9_使用量'!$B$2:$K$20</definedName>
    <definedName name="_xlnm.Print_Area" localSheetId="2">'3_原単位算定'!$B$2:$O$28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8" l="1"/>
  <c r="K14" i="28"/>
  <c r="E8" i="8"/>
  <c r="E8" i="9"/>
  <c r="E8" i="10"/>
  <c r="E8" i="11"/>
  <c r="E8" i="12"/>
  <c r="E8" i="13"/>
  <c r="E8" i="14"/>
  <c r="E8" i="15"/>
  <c r="E8" i="16"/>
  <c r="E8" i="17"/>
  <c r="E8" i="18"/>
  <c r="E8" i="19"/>
  <c r="E8" i="20"/>
  <c r="E8" i="21"/>
  <c r="E8" i="22"/>
  <c r="E8" i="23"/>
  <c r="E8" i="24"/>
  <c r="E8" i="25"/>
  <c r="E8" i="26"/>
  <c r="E8" i="7"/>
  <c r="K17" i="7"/>
  <c r="J15" i="8"/>
  <c r="K15" i="8"/>
  <c r="J16" i="8"/>
  <c r="K16" i="8"/>
  <c r="J17" i="8"/>
  <c r="K17" i="8"/>
  <c r="J18" i="8"/>
  <c r="K18" i="8"/>
  <c r="J19" i="8"/>
  <c r="K19" i="8"/>
  <c r="J15" i="9"/>
  <c r="K15" i="9"/>
  <c r="J16" i="9"/>
  <c r="K16" i="9"/>
  <c r="J17" i="9"/>
  <c r="K17" i="9"/>
  <c r="J18" i="9"/>
  <c r="K18" i="9"/>
  <c r="J19" i="9"/>
  <c r="K19" i="9"/>
  <c r="J15" i="10"/>
  <c r="K15" i="10"/>
  <c r="J16" i="10"/>
  <c r="K16" i="10"/>
  <c r="J17" i="10"/>
  <c r="K17" i="10"/>
  <c r="J18" i="10"/>
  <c r="K18" i="10"/>
  <c r="J19" i="10"/>
  <c r="K19" i="10"/>
  <c r="J15" i="11"/>
  <c r="K15" i="11"/>
  <c r="J16" i="11"/>
  <c r="K16" i="11"/>
  <c r="J17" i="11"/>
  <c r="K17" i="11"/>
  <c r="J18" i="11"/>
  <c r="K18" i="11"/>
  <c r="J19" i="11"/>
  <c r="K19" i="11"/>
  <c r="J15" i="12"/>
  <c r="K15" i="12"/>
  <c r="J16" i="12"/>
  <c r="K16" i="12"/>
  <c r="J17" i="12"/>
  <c r="K17" i="12"/>
  <c r="J18" i="12"/>
  <c r="K18" i="12"/>
  <c r="J19" i="12"/>
  <c r="K19" i="12"/>
  <c r="J15" i="13"/>
  <c r="K15" i="13"/>
  <c r="J16" i="13"/>
  <c r="K16" i="13"/>
  <c r="J17" i="13"/>
  <c r="K17" i="13"/>
  <c r="J18" i="13"/>
  <c r="K18" i="13"/>
  <c r="J19" i="13"/>
  <c r="K19" i="13"/>
  <c r="J15" i="14"/>
  <c r="K15" i="14"/>
  <c r="J16" i="14"/>
  <c r="K16" i="14"/>
  <c r="J17" i="14"/>
  <c r="K17" i="14"/>
  <c r="J18" i="14"/>
  <c r="K18" i="14"/>
  <c r="J19" i="14"/>
  <c r="K19" i="14"/>
  <c r="J15" i="15"/>
  <c r="K15" i="15"/>
  <c r="J16" i="15"/>
  <c r="K16" i="15"/>
  <c r="J17" i="15"/>
  <c r="K17" i="15"/>
  <c r="J18" i="15"/>
  <c r="K18" i="15"/>
  <c r="J19" i="15"/>
  <c r="K19" i="15"/>
  <c r="J15" i="16"/>
  <c r="K15" i="16"/>
  <c r="J16" i="16"/>
  <c r="K16" i="16"/>
  <c r="J17" i="16"/>
  <c r="K17" i="16"/>
  <c r="J18" i="16"/>
  <c r="K18" i="16"/>
  <c r="J19" i="16"/>
  <c r="K19" i="16"/>
  <c r="J15" i="17"/>
  <c r="K15" i="17"/>
  <c r="J16" i="17"/>
  <c r="K16" i="17"/>
  <c r="J17" i="17"/>
  <c r="K17" i="17"/>
  <c r="J18" i="17"/>
  <c r="K18" i="17"/>
  <c r="J19" i="17"/>
  <c r="K19" i="17"/>
  <c r="J15" i="18"/>
  <c r="K15" i="18"/>
  <c r="J16" i="18"/>
  <c r="K16" i="18"/>
  <c r="J17" i="18"/>
  <c r="K17" i="18"/>
  <c r="J18" i="18"/>
  <c r="K18" i="18"/>
  <c r="J19" i="18"/>
  <c r="K19" i="18"/>
  <c r="J15" i="19"/>
  <c r="K15" i="19"/>
  <c r="J16" i="19"/>
  <c r="K16" i="19"/>
  <c r="J17" i="19"/>
  <c r="K17" i="19"/>
  <c r="J18" i="19"/>
  <c r="K18" i="19"/>
  <c r="J19" i="19"/>
  <c r="K19" i="19"/>
  <c r="J15" i="20"/>
  <c r="K15" i="20"/>
  <c r="J16" i="20"/>
  <c r="K16" i="20"/>
  <c r="J17" i="20"/>
  <c r="K17" i="20"/>
  <c r="J18" i="20"/>
  <c r="K18" i="20"/>
  <c r="J19" i="20"/>
  <c r="K19" i="20"/>
  <c r="J15" i="21"/>
  <c r="K15" i="21"/>
  <c r="J16" i="21"/>
  <c r="K16" i="21"/>
  <c r="J17" i="21"/>
  <c r="K17" i="21"/>
  <c r="J18" i="21"/>
  <c r="K18" i="21"/>
  <c r="J19" i="21"/>
  <c r="K19" i="21"/>
  <c r="J15" i="22"/>
  <c r="K15" i="22"/>
  <c r="J16" i="22"/>
  <c r="K16" i="22"/>
  <c r="J17" i="22"/>
  <c r="K17" i="22"/>
  <c r="J18" i="22"/>
  <c r="K18" i="22"/>
  <c r="J19" i="22"/>
  <c r="K19" i="22"/>
  <c r="J15" i="23"/>
  <c r="K15" i="23"/>
  <c r="J16" i="23"/>
  <c r="K16" i="23"/>
  <c r="J17" i="23"/>
  <c r="K17" i="23"/>
  <c r="J18" i="23"/>
  <c r="K18" i="23"/>
  <c r="J19" i="23"/>
  <c r="K19" i="23"/>
  <c r="J15" i="24"/>
  <c r="K15" i="24"/>
  <c r="J16" i="24"/>
  <c r="K16" i="24"/>
  <c r="J17" i="24"/>
  <c r="K17" i="24"/>
  <c r="J18" i="24"/>
  <c r="K18" i="24"/>
  <c r="J19" i="24"/>
  <c r="K19" i="24"/>
  <c r="J15" i="25"/>
  <c r="K15" i="25"/>
  <c r="J16" i="25"/>
  <c r="K16" i="25"/>
  <c r="J17" i="25"/>
  <c r="K17" i="25"/>
  <c r="J18" i="25"/>
  <c r="K18" i="25"/>
  <c r="J19" i="25"/>
  <c r="K19" i="25"/>
  <c r="J15" i="26"/>
  <c r="K15" i="26"/>
  <c r="J16" i="26"/>
  <c r="K16" i="26"/>
  <c r="J17" i="26"/>
  <c r="K17" i="26"/>
  <c r="J18" i="26"/>
  <c r="K18" i="26"/>
  <c r="J19" i="26"/>
  <c r="K19" i="26"/>
  <c r="J15" i="7"/>
  <c r="K15" i="7"/>
  <c r="J16" i="7"/>
  <c r="K16" i="7"/>
  <c r="J17" i="7"/>
  <c r="J18" i="7"/>
  <c r="K18" i="7"/>
  <c r="J19" i="7"/>
  <c r="K19" i="7"/>
  <c r="K14" i="8"/>
  <c r="K14" i="9"/>
  <c r="K14" i="10"/>
  <c r="K14" i="11"/>
  <c r="K14" i="12"/>
  <c r="K14" i="13"/>
  <c r="K14" i="14"/>
  <c r="K14" i="15"/>
  <c r="K14" i="16"/>
  <c r="K14" i="17"/>
  <c r="K14" i="18"/>
  <c r="K14" i="19"/>
  <c r="K14" i="20"/>
  <c r="K14" i="21"/>
  <c r="K14" i="22"/>
  <c r="K14" i="23"/>
  <c r="K14" i="24"/>
  <c r="K14" i="25"/>
  <c r="K14" i="26"/>
  <c r="K14" i="7"/>
  <c r="J14" i="8"/>
  <c r="J14" i="9"/>
  <c r="J14" i="10"/>
  <c r="J14" i="11"/>
  <c r="J14" i="12"/>
  <c r="J14" i="13"/>
  <c r="J14" i="14"/>
  <c r="J14" i="15"/>
  <c r="J14" i="16"/>
  <c r="J14" i="17"/>
  <c r="J14" i="18"/>
  <c r="J14" i="19"/>
  <c r="J14" i="20"/>
  <c r="J14" i="21"/>
  <c r="J14" i="22"/>
  <c r="J14" i="23"/>
  <c r="J14" i="24"/>
  <c r="J14" i="25"/>
  <c r="J14" i="26"/>
  <c r="J14" i="7"/>
  <c r="D19" i="9" l="1"/>
  <c r="D18" i="9"/>
  <c r="D19" i="10"/>
  <c r="D18" i="10"/>
  <c r="D19" i="11"/>
  <c r="D18" i="11"/>
  <c r="D19" i="12"/>
  <c r="D18" i="12"/>
  <c r="D19" i="13"/>
  <c r="D18" i="13"/>
  <c r="D19" i="14"/>
  <c r="D18" i="14"/>
  <c r="D19" i="15"/>
  <c r="D18" i="15"/>
  <c r="D19" i="16"/>
  <c r="D18" i="16"/>
  <c r="D19" i="17"/>
  <c r="D18" i="17"/>
  <c r="D19" i="18"/>
  <c r="D18" i="18"/>
  <c r="D19" i="19"/>
  <c r="D18" i="19"/>
  <c r="D19" i="20"/>
  <c r="D18" i="20"/>
  <c r="D19" i="21"/>
  <c r="D18" i="21"/>
  <c r="D19" i="22"/>
  <c r="D18" i="22"/>
  <c r="D19" i="23"/>
  <c r="D18" i="23"/>
  <c r="D19" i="24"/>
  <c r="D18" i="24"/>
  <c r="D19" i="25"/>
  <c r="D18" i="25"/>
  <c r="D19" i="26"/>
  <c r="D18" i="26"/>
  <c r="D19" i="8"/>
  <c r="D18" i="8"/>
  <c r="D19" i="7"/>
  <c r="D18" i="7"/>
  <c r="D19" i="28"/>
  <c r="D18" i="28"/>
  <c r="L5" i="28" l="1"/>
  <c r="K20" i="10" l="1"/>
  <c r="K20" i="14"/>
  <c r="K20" i="18"/>
  <c r="K20" i="22"/>
  <c r="K20" i="26"/>
  <c r="I19" i="8"/>
  <c r="I19" i="9"/>
  <c r="I19" i="10"/>
  <c r="I19" i="11"/>
  <c r="I19" i="12"/>
  <c r="I19" i="13"/>
  <c r="I19" i="14"/>
  <c r="I19" i="15"/>
  <c r="I19" i="16"/>
  <c r="I19" i="17"/>
  <c r="I19" i="18"/>
  <c r="I19" i="19"/>
  <c r="I19" i="20"/>
  <c r="I19" i="21"/>
  <c r="I19" i="22"/>
  <c r="I19" i="23"/>
  <c r="I19" i="24"/>
  <c r="I19" i="25"/>
  <c r="I19" i="26"/>
  <c r="I19" i="7"/>
  <c r="J19" i="28" s="1"/>
  <c r="I18" i="8"/>
  <c r="I18" i="9"/>
  <c r="I18" i="10"/>
  <c r="I18" i="11"/>
  <c r="I18" i="12"/>
  <c r="I18" i="13"/>
  <c r="I18" i="14"/>
  <c r="I18" i="15"/>
  <c r="I18" i="16"/>
  <c r="I18" i="17"/>
  <c r="I18" i="18"/>
  <c r="I18" i="19"/>
  <c r="I18" i="20"/>
  <c r="I18" i="21"/>
  <c r="I18" i="22"/>
  <c r="I18" i="23"/>
  <c r="I18" i="24"/>
  <c r="I18" i="25"/>
  <c r="I18" i="26"/>
  <c r="I18" i="7"/>
  <c r="J18" i="28" s="1"/>
  <c r="D4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E4" i="7"/>
  <c r="E4" i="10" s="1"/>
  <c r="I28" i="29"/>
  <c r="L28" i="29" s="1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M27" i="29"/>
  <c r="M26" i="29"/>
  <c r="M25" i="29"/>
  <c r="M24" i="29"/>
  <c r="M23" i="29"/>
  <c r="M22" i="29"/>
  <c r="M21" i="29"/>
  <c r="M20" i="29"/>
  <c r="M19" i="29"/>
  <c r="M18" i="29"/>
  <c r="M17" i="29"/>
  <c r="M16" i="29"/>
  <c r="M15" i="29"/>
  <c r="M14" i="29"/>
  <c r="M13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M12" i="29"/>
  <c r="K11" i="29"/>
  <c r="M11" i="29"/>
  <c r="K10" i="29"/>
  <c r="M10" i="29"/>
  <c r="K9" i="29"/>
  <c r="M9" i="29"/>
  <c r="K8" i="29"/>
  <c r="M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H19" i="28"/>
  <c r="H18" i="28"/>
  <c r="H17" i="28"/>
  <c r="H16" i="28"/>
  <c r="H15" i="28"/>
  <c r="H14" i="28"/>
  <c r="H19" i="26"/>
  <c r="H18" i="26"/>
  <c r="H17" i="26"/>
  <c r="H16" i="26"/>
  <c r="H15" i="26"/>
  <c r="H14" i="26"/>
  <c r="H19" i="25"/>
  <c r="H18" i="25"/>
  <c r="H17" i="25"/>
  <c r="H16" i="25"/>
  <c r="H15" i="25"/>
  <c r="H14" i="25"/>
  <c r="H19" i="24"/>
  <c r="H18" i="24"/>
  <c r="H17" i="24"/>
  <c r="H16" i="24"/>
  <c r="H15" i="24"/>
  <c r="H14" i="24"/>
  <c r="H19" i="23"/>
  <c r="H18" i="23"/>
  <c r="H17" i="23"/>
  <c r="H16" i="23"/>
  <c r="H15" i="23"/>
  <c r="H14" i="23"/>
  <c r="H19" i="22"/>
  <c r="H18" i="22"/>
  <c r="H17" i="22"/>
  <c r="H16" i="22"/>
  <c r="H15" i="22"/>
  <c r="H14" i="22"/>
  <c r="H19" i="21"/>
  <c r="H18" i="21"/>
  <c r="H17" i="21"/>
  <c r="H16" i="21"/>
  <c r="H15" i="21"/>
  <c r="H14" i="21"/>
  <c r="H19" i="20"/>
  <c r="H18" i="20"/>
  <c r="H17" i="20"/>
  <c r="H16" i="20"/>
  <c r="H15" i="20"/>
  <c r="H14" i="20"/>
  <c r="H19" i="19"/>
  <c r="H18" i="19"/>
  <c r="H17" i="19"/>
  <c r="H16" i="19"/>
  <c r="H15" i="19"/>
  <c r="H14" i="19"/>
  <c r="H19" i="18"/>
  <c r="H18" i="18"/>
  <c r="H17" i="18"/>
  <c r="H16" i="18"/>
  <c r="H15" i="18"/>
  <c r="H14" i="18"/>
  <c r="H19" i="17"/>
  <c r="H18" i="17"/>
  <c r="H17" i="17"/>
  <c r="H16" i="17"/>
  <c r="H15" i="17"/>
  <c r="H14" i="17"/>
  <c r="H19" i="16"/>
  <c r="H18" i="16"/>
  <c r="H17" i="16"/>
  <c r="H16" i="16"/>
  <c r="H15" i="16"/>
  <c r="H14" i="16"/>
  <c r="H19" i="15"/>
  <c r="H18" i="15"/>
  <c r="H17" i="15"/>
  <c r="H16" i="15"/>
  <c r="H15" i="15"/>
  <c r="H14" i="15"/>
  <c r="H19" i="14"/>
  <c r="H18" i="14"/>
  <c r="H17" i="14"/>
  <c r="H16" i="14"/>
  <c r="H15" i="14"/>
  <c r="H14" i="14"/>
  <c r="H19" i="13"/>
  <c r="H18" i="13"/>
  <c r="H17" i="13"/>
  <c r="H16" i="13"/>
  <c r="H15" i="13"/>
  <c r="H14" i="13"/>
  <c r="H19" i="12"/>
  <c r="H18" i="12"/>
  <c r="H17" i="12"/>
  <c r="H16" i="12"/>
  <c r="H15" i="12"/>
  <c r="H14" i="12"/>
  <c r="H19" i="11"/>
  <c r="H18" i="11"/>
  <c r="H17" i="11"/>
  <c r="H16" i="11"/>
  <c r="H15" i="11"/>
  <c r="H14" i="11"/>
  <c r="H19" i="10"/>
  <c r="H18" i="10"/>
  <c r="H17" i="10"/>
  <c r="H16" i="10"/>
  <c r="H15" i="10"/>
  <c r="H14" i="10"/>
  <c r="H19" i="9"/>
  <c r="H18" i="9"/>
  <c r="H17" i="9"/>
  <c r="H16" i="9"/>
  <c r="H15" i="9"/>
  <c r="H14" i="9"/>
  <c r="H19" i="8"/>
  <c r="H18" i="8"/>
  <c r="H17" i="8"/>
  <c r="H16" i="8"/>
  <c r="H15" i="8"/>
  <c r="H14" i="8"/>
  <c r="H19" i="7"/>
  <c r="H18" i="7"/>
  <c r="I18" i="28" s="1"/>
  <c r="H17" i="7"/>
  <c r="H16" i="7"/>
  <c r="H15" i="7"/>
  <c r="H14" i="7"/>
  <c r="J12" i="29"/>
  <c r="N12" i="29"/>
  <c r="J11" i="29"/>
  <c r="N11" i="29"/>
  <c r="J9" i="29"/>
  <c r="J10" i="29"/>
  <c r="N10" i="29"/>
  <c r="N9" i="29"/>
  <c r="O9" i="29"/>
  <c r="O11" i="29"/>
  <c r="J8" i="29"/>
  <c r="N8" i="29"/>
  <c r="O12" i="29"/>
  <c r="O10" i="29"/>
  <c r="O8" i="29"/>
  <c r="J28" i="29"/>
  <c r="C13" i="29"/>
  <c r="C17" i="29"/>
  <c r="S11" i="28"/>
  <c r="C14" i="29"/>
  <c r="S6" i="28"/>
  <c r="C27" i="29"/>
  <c r="C9" i="29"/>
  <c r="C26" i="29"/>
  <c r="C24" i="29"/>
  <c r="C10" i="29"/>
  <c r="C11" i="29"/>
  <c r="S4" i="28"/>
  <c r="C20" i="29"/>
  <c r="C16" i="29"/>
  <c r="S9" i="28"/>
  <c r="C19" i="29"/>
  <c r="S8" i="28"/>
  <c r="C23" i="29"/>
  <c r="S13" i="28"/>
  <c r="S12" i="28"/>
  <c r="C21" i="29"/>
  <c r="C8" i="29"/>
  <c r="C25" i="29"/>
  <c r="C12" i="29"/>
  <c r="C18" i="29"/>
  <c r="C15" i="29"/>
  <c r="S14" i="28"/>
  <c r="C22" i="29"/>
  <c r="S7" i="28"/>
  <c r="S10" i="28"/>
  <c r="K20" i="23" l="1"/>
  <c r="K20" i="19"/>
  <c r="K20" i="15"/>
  <c r="K20" i="11"/>
  <c r="K20" i="7"/>
  <c r="J20" i="9"/>
  <c r="J20" i="10"/>
  <c r="J20" i="11"/>
  <c r="J20" i="12"/>
  <c r="J20" i="13"/>
  <c r="J20" i="14"/>
  <c r="J20" i="15"/>
  <c r="J20" i="16"/>
  <c r="J20" i="17"/>
  <c r="J20" i="18"/>
  <c r="J20" i="19"/>
  <c r="J20" i="20"/>
  <c r="J20" i="21"/>
  <c r="J20" i="22"/>
  <c r="J20" i="23"/>
  <c r="J20" i="24"/>
  <c r="J20" i="25"/>
  <c r="J20" i="26"/>
  <c r="K20" i="25"/>
  <c r="K20" i="21"/>
  <c r="K20" i="17"/>
  <c r="K20" i="13"/>
  <c r="K20" i="9"/>
  <c r="J20" i="7"/>
  <c r="J20" i="8"/>
  <c r="K20" i="24"/>
  <c r="K20" i="20"/>
  <c r="K20" i="16"/>
  <c r="K20" i="12"/>
  <c r="K20" i="8"/>
  <c r="L18" i="28"/>
  <c r="L17" i="28"/>
  <c r="L15" i="28"/>
  <c r="L16" i="28"/>
  <c r="E4" i="25"/>
  <c r="E4" i="20"/>
  <c r="E4" i="15"/>
  <c r="E4" i="8"/>
  <c r="E4" i="24"/>
  <c r="E4" i="19"/>
  <c r="E4" i="13"/>
  <c r="E4" i="9"/>
  <c r="E4" i="23"/>
  <c r="E4" i="17"/>
  <c r="E4" i="12"/>
  <c r="E5" i="28"/>
  <c r="E4" i="26"/>
  <c r="E4" i="21"/>
  <c r="E4" i="16"/>
  <c r="E4" i="11"/>
  <c r="L14" i="28"/>
  <c r="E4" i="22"/>
  <c r="E4" i="18"/>
  <c r="E4" i="14"/>
  <c r="L19" i="28"/>
  <c r="K15" i="28"/>
  <c r="K28" i="29"/>
  <c r="M28" i="29"/>
  <c r="H28" i="29"/>
  <c r="I19" i="28"/>
  <c r="O28" i="29"/>
  <c r="O4" i="29" s="1"/>
  <c r="K19" i="28"/>
  <c r="I17" i="28"/>
  <c r="K16" i="28"/>
  <c r="I14" i="28"/>
  <c r="I15" i="28"/>
  <c r="I16" i="28"/>
  <c r="K17" i="28"/>
  <c r="K18" i="28"/>
  <c r="S5" i="28"/>
  <c r="D17" i="29"/>
  <c r="K20" i="28" l="1"/>
  <c r="L20" i="28"/>
  <c r="D26" i="29"/>
  <c r="D23" i="29"/>
  <c r="D16" i="29"/>
  <c r="D18" i="29"/>
  <c r="D8" i="29"/>
  <c r="D11" i="29"/>
  <c r="D24" i="29"/>
  <c r="D10" i="29"/>
  <c r="D19" i="29"/>
  <c r="D22" i="29"/>
  <c r="D20" i="29"/>
  <c r="D27" i="29"/>
  <c r="D15" i="29"/>
  <c r="D21" i="29"/>
  <c r="D12" i="29"/>
  <c r="D25" i="29"/>
  <c r="D14" i="29"/>
  <c r="D13" i="29"/>
  <c r="D9" i="29"/>
  <c r="E27" i="29" l="1"/>
  <c r="E14" i="29"/>
  <c r="E21" i="29"/>
  <c r="E23" i="29"/>
  <c r="E22" i="29"/>
  <c r="E20" i="29"/>
  <c r="E24" i="29"/>
  <c r="E13" i="29"/>
  <c r="E18" i="29"/>
  <c r="E26" i="29"/>
  <c r="E25" i="29"/>
  <c r="E10" i="29"/>
  <c r="E12" i="29"/>
  <c r="D28" i="29"/>
  <c r="E28" i="29" s="1"/>
  <c r="E19" i="29"/>
  <c r="E9" i="29"/>
  <c r="E11" i="29"/>
  <c r="E15" i="29"/>
  <c r="E17" i="29"/>
  <c r="E16" i="29"/>
  <c r="E8" i="29"/>
</calcChain>
</file>

<file path=xl/comments1.xml><?xml version="1.0" encoding="utf-8"?>
<comments xmlns="http://schemas.openxmlformats.org/spreadsheetml/2006/main">
  <authors>
    <author>m.tokutake</author>
    <author>相原 有希</author>
  </authors>
  <commentList>
    <comment ref="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事業者名を記入してください
</t>
        </r>
      </text>
    </comment>
    <comment ref="J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算定対象年度を選択してください。</t>
        </r>
      </text>
    </comment>
  </commentList>
</comments>
</file>

<file path=xl/sharedStrings.xml><?xml version="1.0" encoding="utf-8"?>
<sst xmlns="http://schemas.openxmlformats.org/spreadsheetml/2006/main" count="705" uniqueCount="69">
  <si>
    <t>軽油</t>
  </si>
  <si>
    <t>kl</t>
    <phoneticPr fontId="23"/>
  </si>
  <si>
    <t>単位</t>
    <rPh sb="0" eb="2">
      <t>タンイ</t>
    </rPh>
    <phoneticPr fontId="23"/>
  </si>
  <si>
    <t>熱量の原油換算エネルギー使用量への換算係数</t>
    <phoneticPr fontId="23"/>
  </si>
  <si>
    <t>エネルギーの種類別の発熱量、排出係数及び原油換算エネルギー使用量への換算係数</t>
    <rPh sb="6" eb="8">
      <t>シュルイ</t>
    </rPh>
    <rPh sb="8" eb="9">
      <t>ベツ</t>
    </rPh>
    <rPh sb="10" eb="12">
      <t>ハツネツ</t>
    </rPh>
    <rPh sb="12" eb="13">
      <t>リョウ</t>
    </rPh>
    <rPh sb="14" eb="16">
      <t>ハイシュツ</t>
    </rPh>
    <rPh sb="16" eb="18">
      <t>ケイスウ</t>
    </rPh>
    <rPh sb="18" eb="19">
      <t>オヨ</t>
    </rPh>
    <rPh sb="20" eb="22">
      <t>ゲンユ</t>
    </rPh>
    <rPh sb="22" eb="24">
      <t>カンザン</t>
    </rPh>
    <rPh sb="29" eb="32">
      <t>シヨウリョウ</t>
    </rPh>
    <rPh sb="34" eb="36">
      <t>カンザン</t>
    </rPh>
    <rPh sb="36" eb="38">
      <t>ケイスウ</t>
    </rPh>
    <phoneticPr fontId="23"/>
  </si>
  <si>
    <t>GJ/t</t>
    <phoneticPr fontId="23"/>
  </si>
  <si>
    <t>kl/GJ</t>
    <phoneticPr fontId="23"/>
  </si>
  <si>
    <r>
      <t>GJ/</t>
    </r>
    <r>
      <rPr>
        <sz val="10"/>
        <rFont val="Arial Unicode MS"/>
        <family val="3"/>
        <charset val="128"/>
      </rPr>
      <t>ｋ</t>
    </r>
    <r>
      <rPr>
        <sz val="10"/>
        <rFont val="Arial"/>
        <family val="2"/>
      </rPr>
      <t>l</t>
    </r>
  </si>
  <si>
    <r>
      <t>GJ/</t>
    </r>
    <r>
      <rPr>
        <sz val="10"/>
        <color indexed="8"/>
        <rFont val="Arial Unicode MS"/>
        <family val="3"/>
        <charset val="128"/>
      </rPr>
      <t>千</t>
    </r>
    <r>
      <rPr>
        <sz val="10"/>
        <color indexed="8"/>
        <rFont val="Arial"/>
        <family val="2"/>
      </rPr>
      <t>Nm</t>
    </r>
    <r>
      <rPr>
        <vertAlign val="superscript"/>
        <sz val="10"/>
        <color indexed="8"/>
        <rFont val="Arial"/>
        <family val="2"/>
      </rPr>
      <t>3</t>
    </r>
    <rPh sb="3" eb="4">
      <t>セン</t>
    </rPh>
    <phoneticPr fontId="23"/>
  </si>
  <si>
    <t>t-C/GJ</t>
    <phoneticPr fontId="23"/>
  </si>
  <si>
    <t>－</t>
    <phoneticPr fontId="23"/>
  </si>
  <si>
    <t>合　　　　　計</t>
    <rPh sb="0" eb="1">
      <t>ゴウ</t>
    </rPh>
    <rPh sb="6" eb="7">
      <t>ケイ</t>
    </rPh>
    <phoneticPr fontId="23"/>
  </si>
  <si>
    <t>単位</t>
    <rPh sb="0" eb="2">
      <t>タンイ</t>
    </rPh>
    <phoneticPr fontId="23"/>
  </si>
  <si>
    <t>実使用量</t>
    <rPh sb="0" eb="1">
      <t>ジツ</t>
    </rPh>
    <rPh sb="1" eb="4">
      <t>シヨウリョウ</t>
    </rPh>
    <phoneticPr fontId="23"/>
  </si>
  <si>
    <t>年間
使用量</t>
    <rPh sb="0" eb="2">
      <t>ネンカン</t>
    </rPh>
    <rPh sb="3" eb="6">
      <t>シヨウリョウ</t>
    </rPh>
    <phoneticPr fontId="23"/>
  </si>
  <si>
    <t>事　業　者　名</t>
    <rPh sb="0" eb="1">
      <t>コト</t>
    </rPh>
    <rPh sb="2" eb="3">
      <t>ギョウ</t>
    </rPh>
    <rPh sb="4" eb="5">
      <t>シャ</t>
    </rPh>
    <rPh sb="6" eb="7">
      <t>メイ</t>
    </rPh>
    <phoneticPr fontId="23"/>
  </si>
  <si>
    <t>住　　　　所</t>
    <rPh sb="0" eb="1">
      <t>ジュウ</t>
    </rPh>
    <rPh sb="5" eb="6">
      <t>ショ</t>
    </rPh>
    <phoneticPr fontId="23"/>
  </si>
  <si>
    <t>温室効果ガス排出量</t>
    <rPh sb="0" eb="2">
      <t>オンシツ</t>
    </rPh>
    <rPh sb="2" eb="4">
      <t>コウカ</t>
    </rPh>
    <rPh sb="6" eb="8">
      <t>ハイシュツ</t>
    </rPh>
    <rPh sb="8" eb="9">
      <t>リョウ</t>
    </rPh>
    <phoneticPr fontId="23"/>
  </si>
  <si>
    <t>kl</t>
    <phoneticPr fontId="23"/>
  </si>
  <si>
    <r>
      <t>t-CO</t>
    </r>
    <r>
      <rPr>
        <vertAlign val="subscript"/>
        <sz val="10"/>
        <color indexed="8"/>
        <rFont val="Arial Black"/>
        <family val="2"/>
      </rPr>
      <t>2</t>
    </r>
    <phoneticPr fontId="23"/>
  </si>
  <si>
    <r>
      <t xml:space="preserve">熱　　　量
</t>
    </r>
    <r>
      <rPr>
        <sz val="9"/>
        <color indexed="9"/>
        <rFont val="Arial"/>
        <family val="2"/>
      </rPr>
      <t>(GJ)</t>
    </r>
    <rPh sb="0" eb="1">
      <t>ネツ</t>
    </rPh>
    <rPh sb="4" eb="5">
      <t>リョウ</t>
    </rPh>
    <phoneticPr fontId="23"/>
  </si>
  <si>
    <r>
      <t xml:space="preserve">排　出　量
</t>
    </r>
    <r>
      <rPr>
        <sz val="9"/>
        <color indexed="9"/>
        <rFont val="Arial"/>
        <family val="2"/>
      </rPr>
      <t>(t-CO</t>
    </r>
    <r>
      <rPr>
        <vertAlign val="subscript"/>
        <sz val="9"/>
        <color indexed="9"/>
        <rFont val="Arial"/>
        <family val="2"/>
      </rPr>
      <t>2</t>
    </r>
    <r>
      <rPr>
        <sz val="9"/>
        <color indexed="9"/>
        <rFont val="Arial"/>
        <family val="2"/>
      </rPr>
      <t>)</t>
    </r>
    <rPh sb="0" eb="1">
      <t>ハイ</t>
    </rPh>
    <rPh sb="2" eb="3">
      <t>デ</t>
    </rPh>
    <rPh sb="4" eb="5">
      <t>リョウ</t>
    </rPh>
    <phoneticPr fontId="23"/>
  </si>
  <si>
    <t>kl</t>
    <phoneticPr fontId="23"/>
  </si>
  <si>
    <t>t</t>
    <phoneticPr fontId="23"/>
  </si>
  <si>
    <t>－</t>
    <phoneticPr fontId="23"/>
  </si>
  <si>
    <t>－</t>
    <phoneticPr fontId="23"/>
  </si>
  <si>
    <t>－</t>
    <phoneticPr fontId="23"/>
  </si>
  <si>
    <r>
      <t xml:space="preserve">排　出　量
</t>
    </r>
    <r>
      <rPr>
        <sz val="9"/>
        <color indexed="9"/>
        <rFont val="Arial"/>
        <family val="2"/>
      </rPr>
      <t>(t-CO</t>
    </r>
    <r>
      <rPr>
        <sz val="6"/>
        <color indexed="9"/>
        <rFont val="Arial"/>
        <family val="2"/>
      </rPr>
      <t>2</t>
    </r>
    <r>
      <rPr>
        <sz val="9"/>
        <color indexed="9"/>
        <rFont val="Arial"/>
        <family val="2"/>
      </rPr>
      <t>)</t>
    </r>
    <rPh sb="0" eb="1">
      <t>ハイ</t>
    </rPh>
    <rPh sb="2" eb="3">
      <t>デ</t>
    </rPh>
    <rPh sb="4" eb="5">
      <t>リョウ</t>
    </rPh>
    <phoneticPr fontId="23"/>
  </si>
  <si>
    <t>温室効果ガス</t>
    <rPh sb="0" eb="2">
      <t>オンシツ</t>
    </rPh>
    <rPh sb="2" eb="4">
      <t>コウカ</t>
    </rPh>
    <phoneticPr fontId="23"/>
  </si>
  <si>
    <t>値</t>
    <rPh sb="0" eb="1">
      <t>アタイ</t>
    </rPh>
    <phoneticPr fontId="23"/>
  </si>
  <si>
    <t>排出原単位</t>
    <rPh sb="0" eb="2">
      <t>ハイシュツ</t>
    </rPh>
    <rPh sb="2" eb="5">
      <t>ゲンタンイ</t>
    </rPh>
    <phoneticPr fontId="23"/>
  </si>
  <si>
    <t>目標原単位</t>
    <rPh sb="0" eb="2">
      <t>モクヒョウ</t>
    </rPh>
    <rPh sb="2" eb="5">
      <t>ゲンタンイ</t>
    </rPh>
    <phoneticPr fontId="23"/>
  </si>
  <si>
    <t>指標を選択した理由</t>
    <rPh sb="0" eb="2">
      <t>シヒョウ</t>
    </rPh>
    <rPh sb="3" eb="5">
      <t>センタク</t>
    </rPh>
    <rPh sb="7" eb="9">
      <t>リユウ</t>
    </rPh>
    <phoneticPr fontId="23"/>
  </si>
  <si>
    <t>事業所No.</t>
    <rPh sb="0" eb="3">
      <t>ジギョウショ</t>
    </rPh>
    <phoneticPr fontId="23"/>
  </si>
  <si>
    <t>全　事　業　所　集　計</t>
    <rPh sb="0" eb="1">
      <t>ゼン</t>
    </rPh>
    <rPh sb="2" eb="3">
      <t>コト</t>
    </rPh>
    <rPh sb="4" eb="5">
      <t>ギョウ</t>
    </rPh>
    <rPh sb="6" eb="7">
      <t>ショ</t>
    </rPh>
    <rPh sb="8" eb="9">
      <t>シュウ</t>
    </rPh>
    <rPh sb="10" eb="11">
      <t>ケイ</t>
    </rPh>
    <phoneticPr fontId="23"/>
  </si>
  <si>
    <t>事業者名</t>
    <rPh sb="0" eb="3">
      <t>ジギョウシャ</t>
    </rPh>
    <rPh sb="3" eb="4">
      <t>メイ</t>
    </rPh>
    <phoneticPr fontId="23"/>
  </si>
  <si>
    <r>
      <t xml:space="preserve">基準年度比
</t>
    </r>
    <r>
      <rPr>
        <sz val="10"/>
        <color indexed="9"/>
        <rFont val="Arial"/>
        <family val="2"/>
      </rPr>
      <t>(%)</t>
    </r>
    <rPh sb="0" eb="2">
      <t>キジュン</t>
    </rPh>
    <rPh sb="2" eb="5">
      <t>ネンドヒ</t>
    </rPh>
    <phoneticPr fontId="23"/>
  </si>
  <si>
    <r>
      <t xml:space="preserve">構成比
</t>
    </r>
    <r>
      <rPr>
        <sz val="10"/>
        <color indexed="9"/>
        <rFont val="Arial"/>
        <family val="2"/>
      </rPr>
      <t>(%)</t>
    </r>
    <rPh sb="0" eb="3">
      <t>コウセイヒ</t>
    </rPh>
    <phoneticPr fontId="23"/>
  </si>
  <si>
    <r>
      <t xml:space="preserve">排出量
</t>
    </r>
    <r>
      <rPr>
        <sz val="10"/>
        <color indexed="9"/>
        <rFont val="Arial"/>
        <family val="2"/>
      </rPr>
      <t>(t-CO</t>
    </r>
    <r>
      <rPr>
        <sz val="8"/>
        <color indexed="9"/>
        <rFont val="Arial"/>
        <family val="2"/>
      </rPr>
      <t>2</t>
    </r>
    <r>
      <rPr>
        <sz val="10"/>
        <color indexed="9"/>
        <rFont val="Arial"/>
        <family val="2"/>
      </rPr>
      <t>)</t>
    </r>
    <rPh sb="0" eb="2">
      <t>ハイシュツ</t>
    </rPh>
    <rPh sb="2" eb="3">
      <t>リョウ</t>
    </rPh>
    <phoneticPr fontId="23"/>
  </si>
  <si>
    <t>事業所
No.</t>
    <rPh sb="0" eb="3">
      <t>ジギョウショ</t>
    </rPh>
    <phoneticPr fontId="23"/>
  </si>
  <si>
    <t>指　　標</t>
    <rPh sb="0" eb="1">
      <t>ユビ</t>
    </rPh>
    <rPh sb="3" eb="4">
      <t>シルベ</t>
    </rPh>
    <phoneticPr fontId="23"/>
  </si>
  <si>
    <r>
      <t>温室効果ガス
排出量構成比と
目標原単位
基準年度比の積</t>
    </r>
    <r>
      <rPr>
        <sz val="10"/>
        <color indexed="9"/>
        <rFont val="Arial"/>
        <family val="2"/>
      </rPr>
      <t xml:space="preserve">
(%)</t>
    </r>
    <rPh sb="0" eb="2">
      <t>オンシツ</t>
    </rPh>
    <rPh sb="2" eb="4">
      <t>コウカ</t>
    </rPh>
    <rPh sb="7" eb="9">
      <t>ハイシュツ</t>
    </rPh>
    <rPh sb="9" eb="10">
      <t>リョウ</t>
    </rPh>
    <rPh sb="10" eb="13">
      <t>コウセイヒ</t>
    </rPh>
    <rPh sb="15" eb="17">
      <t>モクヒョウ</t>
    </rPh>
    <rPh sb="17" eb="20">
      <t>ゲンタンイ</t>
    </rPh>
    <rPh sb="21" eb="23">
      <t>キジュン</t>
    </rPh>
    <rPh sb="23" eb="26">
      <t>ネンドヒ</t>
    </rPh>
    <rPh sb="27" eb="28">
      <t>セキ</t>
    </rPh>
    <phoneticPr fontId="23"/>
  </si>
  <si>
    <r>
      <rPr>
        <sz val="8"/>
        <color indexed="8"/>
        <rFont val="ＭＳ Ｐゴシック"/>
        <family val="3"/>
        <charset val="128"/>
      </rPr>
      <t>千</t>
    </r>
    <r>
      <rPr>
        <sz val="9"/>
        <color indexed="8"/>
        <rFont val="Arial"/>
        <family val="2"/>
      </rPr>
      <t>Nm</t>
    </r>
    <r>
      <rPr>
        <vertAlign val="superscript"/>
        <sz val="8"/>
        <color indexed="8"/>
        <rFont val="Arial"/>
        <family val="2"/>
      </rPr>
      <t>3</t>
    </r>
    <rPh sb="0" eb="1">
      <t>セン</t>
    </rPh>
    <phoneticPr fontId="23"/>
  </si>
  <si>
    <r>
      <t>千</t>
    </r>
    <r>
      <rPr>
        <sz val="9"/>
        <color indexed="8"/>
        <rFont val="Arial"/>
        <family val="2"/>
      </rPr>
      <t>Nm</t>
    </r>
    <r>
      <rPr>
        <vertAlign val="superscript"/>
        <sz val="8"/>
        <color indexed="8"/>
        <rFont val="Arial"/>
        <family val="2"/>
      </rPr>
      <t>3</t>
    </r>
    <rPh sb="0" eb="1">
      <t>セン</t>
    </rPh>
    <phoneticPr fontId="23"/>
  </si>
  <si>
    <t>排出原単位による削減目標の設定表</t>
    <rPh sb="0" eb="2">
      <t>ハイシュツ</t>
    </rPh>
    <rPh sb="2" eb="5">
      <t>ゲンタンイ</t>
    </rPh>
    <rPh sb="8" eb="10">
      <t>サクゲン</t>
    </rPh>
    <rPh sb="10" eb="12">
      <t>モクヒョウ</t>
    </rPh>
    <rPh sb="13" eb="15">
      <t>セッテイ</t>
    </rPh>
    <rPh sb="15" eb="16">
      <t>ヒョウ</t>
    </rPh>
    <phoneticPr fontId="23"/>
  </si>
  <si>
    <t>単位発熱量</t>
    <rPh sb="0" eb="2">
      <t>タンイ</t>
    </rPh>
    <rPh sb="2" eb="4">
      <t>ハツネツ</t>
    </rPh>
    <rPh sb="4" eb="5">
      <t>リョウ</t>
    </rPh>
    <phoneticPr fontId="23"/>
  </si>
  <si>
    <t>指定排出係数</t>
    <rPh sb="0" eb="2">
      <t>シテイ</t>
    </rPh>
    <rPh sb="2" eb="4">
      <t>ハイシュツ</t>
    </rPh>
    <rPh sb="4" eb="6">
      <t>ケイスウ</t>
    </rPh>
    <phoneticPr fontId="23"/>
  </si>
  <si>
    <t>単位</t>
    <rPh sb="0" eb="2">
      <t>タンイ</t>
    </rPh>
    <phoneticPr fontId="23"/>
  </si>
  <si>
    <t>事業者名</t>
    <rPh sb="0" eb="1">
      <t>コト</t>
    </rPh>
    <rPh sb="1" eb="2">
      <t>ギョウ</t>
    </rPh>
    <rPh sb="2" eb="3">
      <t>シャ</t>
    </rPh>
    <rPh sb="3" eb="4">
      <t>メイ</t>
    </rPh>
    <phoneticPr fontId="23"/>
  </si>
  <si>
    <t>原単位削減率</t>
    <rPh sb="0" eb="3">
      <t>ゲンタンイ</t>
    </rPh>
    <rPh sb="3" eb="5">
      <t>サクゲン</t>
    </rPh>
    <rPh sb="5" eb="6">
      <t>リツ</t>
    </rPh>
    <phoneticPr fontId="23"/>
  </si>
  <si>
    <t>GJ/</t>
    <phoneticPr fontId="23"/>
  </si>
  <si>
    <t>ガソリン</t>
    <phoneticPr fontId="23"/>
  </si>
  <si>
    <t>ＬＰＧ</t>
    <phoneticPr fontId="23"/>
  </si>
  <si>
    <t>ＣＮＧ</t>
    <phoneticPr fontId="23"/>
  </si>
  <si>
    <t>ＬＰＧ</t>
    <phoneticPr fontId="23"/>
  </si>
  <si>
    <t>年間燃料等使用量</t>
    <rPh sb="0" eb="2">
      <t>ネンカン</t>
    </rPh>
    <rPh sb="2" eb="4">
      <t>ネンリョウ</t>
    </rPh>
    <rPh sb="4" eb="5">
      <t>トウ</t>
    </rPh>
    <rPh sb="5" eb="7">
      <t>シヨウ</t>
    </rPh>
    <rPh sb="7" eb="8">
      <t>リョウ</t>
    </rPh>
    <phoneticPr fontId="23"/>
  </si>
  <si>
    <t>燃　料　及　び　電　気</t>
    <rPh sb="0" eb="1">
      <t>ネン</t>
    </rPh>
    <rPh sb="2" eb="3">
      <t>リョウ</t>
    </rPh>
    <rPh sb="4" eb="5">
      <t>オヨ</t>
    </rPh>
    <rPh sb="8" eb="9">
      <t>デン</t>
    </rPh>
    <rPh sb="10" eb="11">
      <t>キ</t>
    </rPh>
    <phoneticPr fontId="23"/>
  </si>
  <si>
    <t>燃料等の種類</t>
    <rPh sb="0" eb="2">
      <t>ネンリョウ</t>
    </rPh>
    <rPh sb="2" eb="3">
      <t>トウ</t>
    </rPh>
    <rPh sb="4" eb="6">
      <t>シュルイ</t>
    </rPh>
    <phoneticPr fontId="23"/>
  </si>
  <si>
    <t>燃　料　及　び　電　気</t>
    <rPh sb="0" eb="1">
      <t>ネン</t>
    </rPh>
    <rPh sb="2" eb="3">
      <t>リョウ</t>
    </rPh>
    <rPh sb="4" eb="5">
      <t>オヨ</t>
    </rPh>
    <rPh sb="8" eb="9">
      <t>デン</t>
    </rPh>
    <rPh sb="10" eb="11">
      <t>キ</t>
    </rPh>
    <phoneticPr fontId="3"/>
  </si>
  <si>
    <t>走行距離、トンキロその他温室効果ガスの
排出量と密接な関係を持つ値</t>
    <rPh sb="0" eb="2">
      <t>ソウコウ</t>
    </rPh>
    <rPh sb="2" eb="4">
      <t>キョリ</t>
    </rPh>
    <rPh sb="11" eb="12">
      <t>タ</t>
    </rPh>
    <rPh sb="12" eb="14">
      <t>オンシツ</t>
    </rPh>
    <rPh sb="14" eb="16">
      <t>コウカ</t>
    </rPh>
    <rPh sb="20" eb="22">
      <t>ハイシュツ</t>
    </rPh>
    <rPh sb="22" eb="23">
      <t>リョウ</t>
    </rPh>
    <rPh sb="24" eb="26">
      <t>ミッセツ</t>
    </rPh>
    <rPh sb="27" eb="29">
      <t>カンケイ</t>
    </rPh>
    <rPh sb="30" eb="31">
      <t>モ</t>
    </rPh>
    <rPh sb="32" eb="33">
      <t>アタイ</t>
    </rPh>
    <phoneticPr fontId="23"/>
  </si>
  <si>
    <t>工　場　等　名</t>
    <rPh sb="0" eb="1">
      <t>コウ</t>
    </rPh>
    <rPh sb="2" eb="3">
      <t>バ</t>
    </rPh>
    <rPh sb="4" eb="5">
      <t>トウ</t>
    </rPh>
    <rPh sb="6" eb="7">
      <t>メイ</t>
    </rPh>
    <phoneticPr fontId="23"/>
  </si>
  <si>
    <t>工場等別　自動車の使用に伴う温室効果ガス排出量等算定表</t>
    <rPh sb="0" eb="2">
      <t>コウジョウ</t>
    </rPh>
    <rPh sb="2" eb="3">
      <t>トウ</t>
    </rPh>
    <rPh sb="3" eb="4">
      <t>ベツ</t>
    </rPh>
    <rPh sb="5" eb="8">
      <t>ジドウシャ</t>
    </rPh>
    <rPh sb="9" eb="11">
      <t>シヨウ</t>
    </rPh>
    <rPh sb="12" eb="13">
      <t>トモナ</t>
    </rPh>
    <rPh sb="14" eb="16">
      <t>オンシツ</t>
    </rPh>
    <rPh sb="16" eb="18">
      <t>コウカ</t>
    </rPh>
    <rPh sb="20" eb="22">
      <t>ハイシュツ</t>
    </rPh>
    <rPh sb="22" eb="23">
      <t>リョウ</t>
    </rPh>
    <rPh sb="23" eb="24">
      <t>トウ</t>
    </rPh>
    <rPh sb="24" eb="26">
      <t>サンテイ</t>
    </rPh>
    <rPh sb="26" eb="27">
      <t>ヒョウ</t>
    </rPh>
    <phoneticPr fontId="23"/>
  </si>
  <si>
    <t>自動車の使用に伴う温室効果ガス排出量等算定総括表</t>
    <rPh sb="0" eb="3">
      <t>ジドウシャ</t>
    </rPh>
    <rPh sb="4" eb="6">
      <t>シヨウ</t>
    </rPh>
    <rPh sb="7" eb="8">
      <t>トモナ</t>
    </rPh>
    <rPh sb="9" eb="11">
      <t>オンシツ</t>
    </rPh>
    <rPh sb="11" eb="13">
      <t>コウカ</t>
    </rPh>
    <rPh sb="15" eb="17">
      <t>ハイシュツ</t>
    </rPh>
    <rPh sb="17" eb="18">
      <t>リョウ</t>
    </rPh>
    <rPh sb="18" eb="19">
      <t>トウ</t>
    </rPh>
    <rPh sb="19" eb="21">
      <t>サンテイ</t>
    </rPh>
    <rPh sb="21" eb="23">
      <t>ソウカツ</t>
    </rPh>
    <rPh sb="23" eb="24">
      <t>ヒョウ</t>
    </rPh>
    <phoneticPr fontId="23"/>
  </si>
  <si>
    <t>その他の燃料 （</t>
  </si>
  <si>
    <t>その他の燃料 （</t>
    <rPh sb="2" eb="3">
      <t>タ</t>
    </rPh>
    <rPh sb="4" eb="6">
      <t>ネンリョウ</t>
    </rPh>
    <phoneticPr fontId="23"/>
  </si>
  <si>
    <t>)</t>
  </si>
  <si>
    <t>)</t>
    <phoneticPr fontId="23"/>
  </si>
  <si>
    <t>算定対象
年度</t>
    <rPh sb="0" eb="2">
      <t>サンテイ</t>
    </rPh>
    <rPh sb="2" eb="4">
      <t>タイショウ</t>
    </rPh>
    <rPh sb="5" eb="7">
      <t>ネンド</t>
    </rPh>
    <phoneticPr fontId="23"/>
  </si>
  <si>
    <t>算定対象年度</t>
    <rPh sb="0" eb="2">
      <t>サンテイ</t>
    </rPh>
    <rPh sb="2" eb="4">
      <t>タイショウ</t>
    </rPh>
    <rPh sb="4" eb="6">
      <t>ネンド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</si>
</sst>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0.0\ "/>
    <numFmt numFmtId="178" formatCode="0.00\ "/>
    <numFmt numFmtId="179" formatCode="0.0000\ "/>
    <numFmt numFmtId="180" formatCode="[=0]&quot;&quot;;General"/>
    <numFmt numFmtId="181" formatCode="[=0]&quot;&quot;;#,##0"/>
    <numFmt numFmtId="182" formatCode="[=0]&quot;&quot;;0.0"/>
    <numFmt numFmtId="183" formatCode="[=0]&quot;&quot;;0.00"/>
  </numFmts>
  <fonts count="67">
    <font>
      <sz val="11"/>
      <color theme="1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Arial Black"/>
      <family val="2"/>
    </font>
    <font>
      <sz val="11"/>
      <color indexed="8"/>
      <name val="Arial Black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 Unicode MS"/>
      <family val="3"/>
      <charset val="128"/>
    </font>
    <font>
      <sz val="10"/>
      <color indexed="8"/>
      <name val="Arial"/>
      <family val="2"/>
    </font>
    <font>
      <sz val="10"/>
      <color indexed="8"/>
      <name val="Arial Unicode MS"/>
      <family val="3"/>
      <charset val="128"/>
    </font>
    <font>
      <vertAlign val="superscript"/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9"/>
      <name val="Arial"/>
      <family val="2"/>
    </font>
    <font>
      <vertAlign val="subscript"/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 Black"/>
      <family val="2"/>
    </font>
    <font>
      <sz val="9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color indexed="8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vertAlign val="subscript"/>
      <sz val="10"/>
      <color indexed="8"/>
      <name val="Arial Black"/>
      <family val="2"/>
    </font>
    <font>
      <sz val="10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Arial"/>
      <family val="2"/>
    </font>
    <font>
      <sz val="10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6"/>
      <color indexed="9"/>
      <name val="Arial"/>
      <family val="2"/>
    </font>
    <font>
      <b/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vertAlign val="superscript"/>
      <sz val="8"/>
      <color indexed="8"/>
      <name val="Arial"/>
      <family val="2"/>
    </font>
    <font>
      <b/>
      <sz val="14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Arial"/>
      <family val="2"/>
    </font>
    <font>
      <b/>
      <sz val="8"/>
      <color indexed="9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1">
      <alignment horizontal="center"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2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3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2" fillId="0" borderId="0" xfId="43">
      <alignment vertical="center"/>
    </xf>
    <xf numFmtId="0" fontId="6" fillId="0" borderId="0" xfId="43" applyFont="1">
      <alignment vertical="center"/>
    </xf>
    <xf numFmtId="0" fontId="2" fillId="0" borderId="0" xfId="43" applyAlignment="1">
      <alignment horizontal="center" vertical="center"/>
    </xf>
    <xf numFmtId="0" fontId="35" fillId="0" borderId="0" xfId="0" applyFont="1">
      <alignment vertical="center"/>
    </xf>
    <xf numFmtId="0" fontId="4" fillId="0" borderId="15" xfId="43" applyFont="1" applyBorder="1" applyAlignment="1">
      <alignment horizontal="centerContinuous" vertical="center"/>
    </xf>
    <xf numFmtId="0" fontId="50" fillId="24" borderId="26" xfId="43" applyFont="1" applyFill="1" applyBorder="1" applyAlignment="1">
      <alignment horizontal="centerContinuous" vertical="center"/>
    </xf>
    <xf numFmtId="0" fontId="50" fillId="24" borderId="11" xfId="43" applyFont="1" applyFill="1" applyBorder="1" applyAlignment="1">
      <alignment horizontal="centerContinuous" vertical="center"/>
    </xf>
    <xf numFmtId="0" fontId="50" fillId="24" borderId="27" xfId="43" applyFont="1" applyFill="1" applyBorder="1" applyAlignment="1">
      <alignment horizontal="centerContinuous" vertical="center"/>
    </xf>
    <xf numFmtId="0" fontId="50" fillId="24" borderId="18" xfId="43" applyFont="1" applyFill="1" applyBorder="1" applyAlignment="1">
      <alignment horizontal="centerContinuous" vertical="center"/>
    </xf>
    <xf numFmtId="0" fontId="50" fillId="24" borderId="28" xfId="43" applyFont="1" applyFill="1" applyBorder="1" applyAlignment="1">
      <alignment horizontal="centerContinuous" vertical="center"/>
    </xf>
    <xf numFmtId="0" fontId="50" fillId="24" borderId="29" xfId="43" applyFont="1" applyFill="1" applyBorder="1" applyAlignment="1">
      <alignment horizontal="centerContinuous" vertical="center"/>
    </xf>
    <xf numFmtId="0" fontId="50" fillId="24" borderId="17" xfId="43" applyFont="1" applyFill="1" applyBorder="1" applyAlignment="1">
      <alignment vertical="center" textRotation="255" wrapText="1"/>
    </xf>
    <xf numFmtId="0" fontId="22" fillId="0" borderId="33" xfId="43" applyFont="1" applyBorder="1" applyAlignment="1">
      <alignment horizontal="centerContinuous" vertical="center"/>
    </xf>
    <xf numFmtId="3" fontId="22" fillId="0" borderId="33" xfId="43" applyNumberFormat="1" applyFont="1" applyBorder="1" applyAlignment="1">
      <alignment horizontal="center" vertical="center"/>
    </xf>
    <xf numFmtId="0" fontId="22" fillId="0" borderId="36" xfId="43" applyFont="1" applyBorder="1" applyAlignment="1">
      <alignment horizontal="centerContinuous" vertical="center"/>
    </xf>
    <xf numFmtId="3" fontId="22" fillId="0" borderId="38" xfId="43" applyNumberFormat="1" applyFont="1" applyBorder="1" applyAlignment="1">
      <alignment horizontal="center" vertical="center"/>
    </xf>
    <xf numFmtId="0" fontId="22" fillId="0" borderId="37" xfId="43" applyFont="1" applyBorder="1" applyAlignment="1">
      <alignment horizontal="center" vertical="center"/>
    </xf>
    <xf numFmtId="181" fontId="28" fillId="0" borderId="39" xfId="43" applyNumberFormat="1" applyFont="1" applyBorder="1">
      <alignment vertical="center"/>
    </xf>
    <xf numFmtId="0" fontId="45" fillId="25" borderId="42" xfId="0" applyFont="1" applyFill="1" applyBorder="1" applyAlignment="1">
      <alignment horizontal="centerContinuous" vertical="center"/>
    </xf>
    <xf numFmtId="0" fontId="45" fillId="25" borderId="43" xfId="0" applyFont="1" applyFill="1" applyBorder="1" applyAlignment="1">
      <alignment horizontal="centerContinuous" vertical="center"/>
    </xf>
    <xf numFmtId="0" fontId="47" fillId="25" borderId="60" xfId="43" applyFont="1" applyFill="1" applyBorder="1" applyAlignment="1">
      <alignment horizontal="centerContinuous" vertical="center"/>
    </xf>
    <xf numFmtId="0" fontId="47" fillId="25" borderId="61" xfId="43" applyFont="1" applyFill="1" applyBorder="1" applyAlignment="1">
      <alignment horizontal="centerContinuous" vertical="center"/>
    </xf>
    <xf numFmtId="0" fontId="47" fillId="25" borderId="62" xfId="43" applyFont="1" applyFill="1" applyBorder="1" applyAlignment="1">
      <alignment horizontal="centerContinuous" vertical="center"/>
    </xf>
    <xf numFmtId="0" fontId="45" fillId="25" borderId="60" xfId="0" applyFont="1" applyFill="1" applyBorder="1" applyAlignment="1">
      <alignment horizontal="centerContinuous" vertical="center"/>
    </xf>
    <xf numFmtId="0" fontId="45" fillId="25" borderId="61" xfId="0" applyFont="1" applyFill="1" applyBorder="1" applyAlignment="1">
      <alignment horizontal="centerContinuous" vertical="center"/>
    </xf>
    <xf numFmtId="0" fontId="45" fillId="25" borderId="62" xfId="0" applyFont="1" applyFill="1" applyBorder="1" applyAlignment="1">
      <alignment horizontal="centerContinuous" vertical="center"/>
    </xf>
    <xf numFmtId="0" fontId="0" fillId="24" borderId="11" xfId="0" applyFill="1" applyBorder="1" applyAlignment="1">
      <alignment horizontal="centerContinuous" vertical="center"/>
    </xf>
    <xf numFmtId="0" fontId="0" fillId="24" borderId="69" xfId="0" applyFill="1" applyBorder="1" applyAlignment="1">
      <alignment horizontal="centerContinuous" vertical="center"/>
    </xf>
    <xf numFmtId="176" fontId="50" fillId="24" borderId="70" xfId="43" applyNumberFormat="1" applyFont="1" applyFill="1" applyBorder="1" applyAlignment="1">
      <alignment horizontal="center" vertical="center" wrapText="1"/>
    </xf>
    <xf numFmtId="176" fontId="50" fillId="24" borderId="72" xfId="43" applyNumberFormat="1" applyFont="1" applyFill="1" applyBorder="1" applyAlignment="1">
      <alignment horizontal="center" vertical="center"/>
    </xf>
    <xf numFmtId="176" fontId="50" fillId="24" borderId="71" xfId="43" applyNumberFormat="1" applyFont="1" applyFill="1" applyBorder="1" applyAlignment="1">
      <alignment horizontal="center" vertical="center"/>
    </xf>
    <xf numFmtId="0" fontId="50" fillId="24" borderId="22" xfId="43" applyFont="1" applyFill="1" applyBorder="1" applyAlignment="1">
      <alignment horizontal="center" vertical="center" wrapText="1"/>
    </xf>
    <xf numFmtId="0" fontId="50" fillId="24" borderId="79" xfId="43" applyFont="1" applyFill="1" applyBorder="1" applyAlignment="1">
      <alignment horizontal="center" vertical="center" wrapText="1"/>
    </xf>
    <xf numFmtId="0" fontId="35" fillId="26" borderId="81" xfId="0" applyFont="1" applyFill="1" applyBorder="1" applyAlignment="1" applyProtection="1">
      <alignment horizontal="left" vertical="center"/>
      <protection locked="0"/>
    </xf>
    <xf numFmtId="0" fontId="57" fillId="26" borderId="63" xfId="0" applyFont="1" applyFill="1" applyBorder="1" applyAlignment="1" applyProtection="1">
      <alignment horizontal="left" vertical="center" wrapText="1"/>
      <protection locked="0"/>
    </xf>
    <xf numFmtId="0" fontId="43" fillId="26" borderId="63" xfId="0" applyFont="1" applyFill="1" applyBorder="1" applyProtection="1">
      <alignment vertical="center"/>
      <protection locked="0"/>
    </xf>
    <xf numFmtId="0" fontId="32" fillId="26" borderId="30" xfId="0" applyFont="1" applyFill="1" applyBorder="1" applyAlignment="1" applyProtection="1">
      <alignment horizontal="center" vertical="center"/>
      <protection locked="0"/>
    </xf>
    <xf numFmtId="0" fontId="35" fillId="26" borderId="82" xfId="0" applyFont="1" applyFill="1" applyBorder="1" applyAlignment="1" applyProtection="1">
      <alignment horizontal="left" vertical="center"/>
      <protection locked="0"/>
    </xf>
    <xf numFmtId="0" fontId="57" fillId="26" borderId="41" xfId="0" applyFont="1" applyFill="1" applyBorder="1" applyAlignment="1" applyProtection="1">
      <alignment horizontal="left" vertical="center" wrapText="1"/>
      <protection locked="0"/>
    </xf>
    <xf numFmtId="0" fontId="43" fillId="26" borderId="41" xfId="0" applyFont="1" applyFill="1" applyBorder="1" applyProtection="1">
      <alignment vertical="center"/>
      <protection locked="0"/>
    </xf>
    <xf numFmtId="0" fontId="32" fillId="26" borderId="31" xfId="0" applyFont="1" applyFill="1" applyBorder="1" applyAlignment="1" applyProtection="1">
      <alignment horizontal="center" vertical="center"/>
      <protection locked="0"/>
    </xf>
    <xf numFmtId="0" fontId="35" fillId="26" borderId="56" xfId="0" applyFont="1" applyFill="1" applyBorder="1" applyAlignment="1" applyProtection="1">
      <alignment horizontal="left" vertical="center"/>
      <protection locked="0"/>
    </xf>
    <xf numFmtId="0" fontId="57" fillId="26" borderId="48" xfId="0" applyFont="1" applyFill="1" applyBorder="1" applyAlignment="1" applyProtection="1">
      <alignment horizontal="left" vertical="center" wrapText="1"/>
      <protection locked="0"/>
    </xf>
    <xf numFmtId="0" fontId="43" fillId="26" borderId="48" xfId="0" applyFont="1" applyFill="1" applyBorder="1" applyProtection="1">
      <alignment vertical="center"/>
      <protection locked="0"/>
    </xf>
    <xf numFmtId="0" fontId="32" fillId="26" borderId="32" xfId="0" applyFont="1" applyFill="1" applyBorder="1" applyAlignment="1" applyProtection="1">
      <alignment horizontal="center" vertical="center"/>
      <protection locked="0"/>
    </xf>
    <xf numFmtId="183" fontId="43" fillId="26" borderId="52" xfId="0" applyNumberFormat="1" applyFont="1" applyFill="1" applyBorder="1" applyProtection="1">
      <alignment vertical="center"/>
      <protection locked="0"/>
    </xf>
    <xf numFmtId="183" fontId="43" fillId="26" borderId="53" xfId="0" applyNumberFormat="1" applyFont="1" applyFill="1" applyBorder="1" applyProtection="1">
      <alignment vertical="center"/>
      <protection locked="0"/>
    </xf>
    <xf numFmtId="183" fontId="43" fillId="26" borderId="51" xfId="0" applyNumberFormat="1" applyFont="1" applyFill="1" applyBorder="1" applyProtection="1">
      <alignment vertical="center"/>
      <protection locked="0"/>
    </xf>
    <xf numFmtId="0" fontId="52" fillId="0" borderId="0" xfId="0" applyFont="1" applyAlignment="1">
      <alignment vertical="center" wrapText="1"/>
    </xf>
    <xf numFmtId="0" fontId="22" fillId="0" borderId="86" xfId="43" applyFont="1" applyBorder="1">
      <alignment vertical="center"/>
    </xf>
    <xf numFmtId="0" fontId="22" fillId="0" borderId="87" xfId="43" applyFont="1" applyBorder="1">
      <alignment vertical="center"/>
    </xf>
    <xf numFmtId="0" fontId="22" fillId="0" borderId="88" xfId="43" applyFont="1" applyBorder="1">
      <alignment vertical="center"/>
    </xf>
    <xf numFmtId="181" fontId="28" fillId="0" borderId="86" xfId="43" applyNumberFormat="1" applyFont="1" applyBorder="1">
      <alignment vertical="center"/>
    </xf>
    <xf numFmtId="181" fontId="28" fillId="0" borderId="89" xfId="43" applyNumberFormat="1" applyFont="1" applyBorder="1">
      <alignment vertical="center"/>
    </xf>
    <xf numFmtId="0" fontId="28" fillId="0" borderId="90" xfId="43" applyFont="1" applyBorder="1" applyAlignment="1">
      <alignment horizontal="center" vertical="center"/>
    </xf>
    <xf numFmtId="181" fontId="28" fillId="0" borderId="91" xfId="43" applyNumberFormat="1" applyFont="1" applyBorder="1">
      <alignment vertical="center"/>
    </xf>
    <xf numFmtId="0" fontId="22" fillId="0" borderId="28" xfId="43" applyFont="1" applyBorder="1">
      <alignment vertical="center"/>
    </xf>
    <xf numFmtId="0" fontId="22" fillId="0" borderId="29" xfId="43" applyFont="1" applyBorder="1">
      <alignment vertical="center"/>
    </xf>
    <xf numFmtId="0" fontId="22" fillId="0" borderId="92" xfId="43" applyFont="1" applyBorder="1">
      <alignment vertical="center"/>
    </xf>
    <xf numFmtId="181" fontId="28" fillId="0" borderId="28" xfId="43" applyNumberFormat="1" applyFont="1" applyBorder="1">
      <alignment vertical="center"/>
    </xf>
    <xf numFmtId="181" fontId="28" fillId="0" borderId="93" xfId="43" applyNumberFormat="1" applyFont="1" applyBorder="1">
      <alignment vertical="center"/>
    </xf>
    <xf numFmtId="0" fontId="28" fillId="0" borderId="71" xfId="43" applyFont="1" applyBorder="1" applyAlignment="1">
      <alignment horizontal="center" vertical="center"/>
    </xf>
    <xf numFmtId="181" fontId="28" fillId="0" borderId="79" xfId="43" applyNumberFormat="1" applyFont="1" applyBorder="1">
      <alignment vertical="center"/>
    </xf>
    <xf numFmtId="0" fontId="29" fillId="0" borderId="71" xfId="0" applyFont="1" applyBorder="1" applyAlignment="1">
      <alignment horizontal="center" vertical="center"/>
    </xf>
    <xf numFmtId="181" fontId="29" fillId="0" borderId="28" xfId="0" applyNumberFormat="1" applyFont="1" applyBorder="1">
      <alignment vertical="center"/>
    </xf>
    <xf numFmtId="181" fontId="29" fillId="0" borderId="79" xfId="0" applyNumberFormat="1" applyFont="1" applyBorder="1">
      <alignment vertical="center"/>
    </xf>
    <xf numFmtId="3" fontId="28" fillId="0" borderId="28" xfId="43" applyNumberFormat="1" applyFont="1" applyBorder="1">
      <alignment vertical="center"/>
    </xf>
    <xf numFmtId="3" fontId="28" fillId="0" borderId="79" xfId="43" applyNumberFormat="1" applyFont="1" applyBorder="1">
      <alignment vertical="center"/>
    </xf>
    <xf numFmtId="3" fontId="28" fillId="26" borderId="28" xfId="43" applyNumberFormat="1" applyFont="1" applyFill="1" applyBorder="1" applyProtection="1">
      <alignment vertical="center"/>
      <protection locked="0"/>
    </xf>
    <xf numFmtId="0" fontId="4" fillId="0" borderId="92" xfId="43" applyFont="1" applyBorder="1">
      <alignment vertical="center"/>
    </xf>
    <xf numFmtId="178" fontId="30" fillId="26" borderId="70" xfId="43" applyNumberFormat="1" applyFont="1" applyFill="1" applyBorder="1" applyProtection="1">
      <alignment vertical="center"/>
      <protection locked="0"/>
    </xf>
    <xf numFmtId="0" fontId="32" fillId="0" borderId="93" xfId="0" applyFont="1" applyBorder="1" applyAlignment="1">
      <alignment horizontal="center" vertical="center"/>
    </xf>
    <xf numFmtId="0" fontId="61" fillId="26" borderId="92" xfId="0" applyFont="1" applyFill="1" applyBorder="1" applyAlignment="1" applyProtection="1">
      <alignment horizontal="center" vertical="center"/>
      <protection locked="0"/>
    </xf>
    <xf numFmtId="179" fontId="32" fillId="26" borderId="28" xfId="0" applyNumberFormat="1" applyFont="1" applyFill="1" applyBorder="1" applyProtection="1">
      <alignment vertical="center"/>
      <protection locked="0"/>
    </xf>
    <xf numFmtId="0" fontId="4" fillId="0" borderId="28" xfId="43" applyFont="1" applyBorder="1" applyAlignment="1">
      <alignment vertical="center" wrapText="1"/>
    </xf>
    <xf numFmtId="0" fontId="4" fillId="0" borderId="29" xfId="43" applyFont="1" applyBorder="1">
      <alignment vertical="center"/>
    </xf>
    <xf numFmtId="0" fontId="63" fillId="27" borderId="0" xfId="0" applyFont="1" applyFill="1" applyProtection="1">
      <alignment vertical="center"/>
      <protection locked="0"/>
    </xf>
    <xf numFmtId="0" fontId="64" fillId="25" borderId="42" xfId="0" applyFont="1" applyFill="1" applyBorder="1" applyAlignment="1">
      <alignment horizontal="centerContinuous" vertical="center" wrapText="1"/>
    </xf>
    <xf numFmtId="0" fontId="22" fillId="0" borderId="28" xfId="43" applyFont="1" applyBorder="1" applyAlignment="1">
      <alignment vertical="center" wrapText="1"/>
    </xf>
    <xf numFmtId="0" fontId="4" fillId="26" borderId="29" xfId="43" applyFont="1" applyFill="1" applyBorder="1" applyProtection="1">
      <alignment vertical="center"/>
      <protection locked="0"/>
    </xf>
    <xf numFmtId="0" fontId="66" fillId="26" borderId="16" xfId="0" applyFont="1" applyFill="1" applyBorder="1" applyAlignment="1" applyProtection="1">
      <alignment horizontal="center" vertical="center"/>
      <protection locked="0"/>
    </xf>
    <xf numFmtId="0" fontId="66" fillId="0" borderId="16" xfId="0" applyFont="1" applyBorder="1" applyAlignment="1">
      <alignment horizontal="center" vertical="center"/>
    </xf>
    <xf numFmtId="0" fontId="22" fillId="0" borderId="92" xfId="43" applyFont="1" applyBorder="1" applyAlignment="1">
      <alignment horizontal="center" vertical="center"/>
    </xf>
    <xf numFmtId="0" fontId="36" fillId="24" borderId="60" xfId="43" applyFont="1" applyFill="1" applyBorder="1" applyAlignment="1">
      <alignment horizontal="centerContinuous" vertical="center"/>
    </xf>
    <xf numFmtId="0" fontId="36" fillId="24" borderId="61" xfId="43" applyFont="1" applyFill="1" applyBorder="1" applyAlignment="1">
      <alignment horizontal="centerContinuous" vertical="center"/>
    </xf>
    <xf numFmtId="0" fontId="37" fillId="24" borderId="62" xfId="0" applyFont="1" applyFill="1" applyBorder="1" applyAlignment="1">
      <alignment horizontal="centerContinuous" vertical="center"/>
    </xf>
    <xf numFmtId="0" fontId="37" fillId="0" borderId="0" xfId="0" applyFont="1">
      <alignment vertical="center"/>
    </xf>
    <xf numFmtId="0" fontId="45" fillId="25" borderId="98" xfId="0" applyFont="1" applyFill="1" applyBorder="1" applyAlignment="1">
      <alignment horizontal="centerContinuous" vertical="center"/>
    </xf>
    <xf numFmtId="0" fontId="65" fillId="25" borderId="42" xfId="0" applyFont="1" applyFill="1" applyBorder="1" applyAlignment="1">
      <alignment horizontal="centerContinuous" vertical="center" wrapText="1"/>
    </xf>
    <xf numFmtId="0" fontId="24" fillId="24" borderId="26" xfId="43" applyFont="1" applyFill="1" applyBorder="1" applyAlignment="1">
      <alignment horizontal="centerContinuous" vertical="center"/>
    </xf>
    <xf numFmtId="0" fontId="24" fillId="24" borderId="11" xfId="43" applyFont="1" applyFill="1" applyBorder="1" applyAlignment="1">
      <alignment horizontal="centerContinuous" vertical="center"/>
    </xf>
    <xf numFmtId="176" fontId="24" fillId="24" borderId="11" xfId="43" applyNumberFormat="1" applyFont="1" applyFill="1" applyBorder="1" applyAlignment="1">
      <alignment horizontal="centerContinuous" vertical="center"/>
    </xf>
    <xf numFmtId="0" fontId="60" fillId="24" borderId="75" xfId="43" applyFont="1" applyFill="1" applyBorder="1" applyAlignment="1">
      <alignment horizontal="centerContinuous" vertical="center"/>
    </xf>
    <xf numFmtId="0" fontId="60" fillId="24" borderId="40" xfId="43" applyFont="1" applyFill="1" applyBorder="1" applyAlignment="1">
      <alignment horizontal="centerContinuous" vertical="center"/>
    </xf>
    <xf numFmtId="0" fontId="60" fillId="24" borderId="76" xfId="43" applyFont="1" applyFill="1" applyBorder="1" applyAlignment="1">
      <alignment horizontal="centerContinuous" vertical="center"/>
    </xf>
    <xf numFmtId="176" fontId="60" fillId="24" borderId="75" xfId="43" applyNumberFormat="1" applyFont="1" applyFill="1" applyBorder="1" applyAlignment="1">
      <alignment horizontal="centerContinuous" vertical="center"/>
    </xf>
    <xf numFmtId="0" fontId="60" fillId="24" borderId="77" xfId="43" applyFont="1" applyFill="1" applyBorder="1" applyAlignment="1">
      <alignment horizontal="centerContinuous" vertical="center"/>
    </xf>
    <xf numFmtId="0" fontId="49" fillId="24" borderId="78" xfId="0" applyFont="1" applyFill="1" applyBorder="1" applyAlignment="1">
      <alignment horizontal="center" vertical="center"/>
    </xf>
    <xf numFmtId="0" fontId="4" fillId="0" borderId="28" xfId="43" applyFont="1" applyBorder="1">
      <alignment vertical="center"/>
    </xf>
    <xf numFmtId="177" fontId="30" fillId="0" borderId="70" xfId="43" applyNumberFormat="1" applyFont="1" applyBorder="1">
      <alignment vertical="center"/>
    </xf>
    <xf numFmtId="179" fontId="30" fillId="0" borderId="28" xfId="43" applyNumberFormat="1" applyFont="1" applyBorder="1">
      <alignment vertical="center"/>
    </xf>
    <xf numFmtId="0" fontId="30" fillId="0" borderId="73" xfId="43" applyFont="1" applyBorder="1" applyAlignment="1">
      <alignment horizontal="center" vertical="center"/>
    </xf>
    <xf numFmtId="0" fontId="4" fillId="0" borderId="29" xfId="43" applyFont="1" applyBorder="1" applyAlignment="1">
      <alignment vertical="center" wrapText="1"/>
    </xf>
    <xf numFmtId="0" fontId="4" fillId="0" borderId="92" xfId="43" applyFont="1" applyBorder="1" applyAlignment="1">
      <alignment horizontal="center" vertical="center"/>
    </xf>
    <xf numFmtId="0" fontId="4" fillId="0" borderId="106" xfId="43" applyFont="1" applyBorder="1">
      <alignment vertical="center"/>
    </xf>
    <xf numFmtId="0" fontId="30" fillId="0" borderId="96" xfId="43" applyFont="1" applyBorder="1" applyAlignment="1">
      <alignment horizontal="center" vertical="center"/>
    </xf>
    <xf numFmtId="0" fontId="60" fillId="24" borderId="70" xfId="43" applyFont="1" applyFill="1" applyBorder="1" applyAlignment="1">
      <alignment horizontal="centerContinuous" vertical="center"/>
    </xf>
    <xf numFmtId="0" fontId="1" fillId="24" borderId="45" xfId="0" applyFont="1" applyFill="1" applyBorder="1" applyAlignment="1">
      <alignment horizontal="centerContinuous" vertical="center"/>
    </xf>
    <xf numFmtId="0" fontId="25" fillId="24" borderId="46" xfId="0" applyFont="1" applyFill="1" applyBorder="1" applyAlignment="1">
      <alignment horizontal="centerContinuous" vertical="center"/>
    </xf>
    <xf numFmtId="0" fontId="0" fillId="24" borderId="74" xfId="0" applyFill="1" applyBorder="1" applyAlignment="1">
      <alignment horizontal="centerContinuous" vertical="center"/>
    </xf>
    <xf numFmtId="0" fontId="27" fillId="0" borderId="16" xfId="0" applyFont="1" applyBorder="1" applyAlignment="1">
      <alignment horizontal="center" vertical="center"/>
    </xf>
    <xf numFmtId="0" fontId="59" fillId="25" borderId="60" xfId="0" applyFont="1" applyFill="1" applyBorder="1" applyAlignment="1">
      <alignment horizontal="centerContinuous" vertical="center"/>
    </xf>
    <xf numFmtId="0" fontId="46" fillId="25" borderId="61" xfId="0" applyFont="1" applyFill="1" applyBorder="1" applyAlignment="1">
      <alignment horizontal="centerContinuous" vertical="center"/>
    </xf>
    <xf numFmtId="0" fontId="46" fillId="25" borderId="62" xfId="0" applyFont="1" applyFill="1" applyBorder="1" applyAlignment="1">
      <alignment horizontal="centerContinuous" vertical="center"/>
    </xf>
    <xf numFmtId="0" fontId="45" fillId="25" borderId="45" xfId="0" applyFont="1" applyFill="1" applyBorder="1" applyAlignment="1">
      <alignment horizontal="centerContinuous" vertical="center"/>
    </xf>
    <xf numFmtId="0" fontId="45" fillId="25" borderId="46" xfId="0" applyFont="1" applyFill="1" applyBorder="1" applyAlignment="1">
      <alignment horizontal="centerContinuous" vertical="center"/>
    </xf>
    <xf numFmtId="0" fontId="49" fillId="24" borderId="84" xfId="0" applyFont="1" applyFill="1" applyBorder="1" applyAlignment="1">
      <alignment horizontal="centerContinuous" vertical="center"/>
    </xf>
    <xf numFmtId="0" fontId="49" fillId="24" borderId="85" xfId="0" applyFont="1" applyFill="1" applyBorder="1" applyAlignment="1">
      <alignment horizontal="centerContinuous" vertical="center"/>
    </xf>
    <xf numFmtId="182" fontId="56" fillId="0" borderId="83" xfId="0" applyNumberFormat="1" applyFont="1" applyBorder="1">
      <alignment vertical="center"/>
    </xf>
    <xf numFmtId="0" fontId="52" fillId="24" borderId="49" xfId="0" applyFont="1" applyFill="1" applyBorder="1" applyAlignment="1">
      <alignment horizontal="centerContinuous" vertical="center"/>
    </xf>
    <xf numFmtId="0" fontId="49" fillId="24" borderId="50" xfId="0" applyFont="1" applyFill="1" applyBorder="1" applyAlignment="1">
      <alignment horizontal="centerContinuous" vertical="center"/>
    </xf>
    <xf numFmtId="0" fontId="49" fillId="24" borderId="55" xfId="0" applyFont="1" applyFill="1" applyBorder="1" applyAlignment="1">
      <alignment horizontal="centerContinuous" vertical="center" wrapText="1"/>
    </xf>
    <xf numFmtId="0" fontId="49" fillId="24" borderId="47" xfId="0" applyFont="1" applyFill="1" applyBorder="1" applyAlignment="1">
      <alignment horizontal="centerContinuous" vertical="center"/>
    </xf>
    <xf numFmtId="0" fontId="25" fillId="24" borderId="54" xfId="0" applyFont="1" applyFill="1" applyBorder="1" applyAlignment="1">
      <alignment horizontal="centerContinuous" vertical="center"/>
    </xf>
    <xf numFmtId="0" fontId="49" fillId="24" borderId="49" xfId="0" applyFont="1" applyFill="1" applyBorder="1" applyAlignment="1">
      <alignment horizontal="centerContinuous" vertical="center"/>
    </xf>
    <xf numFmtId="0" fontId="49" fillId="24" borderId="51" xfId="0" applyFont="1" applyFill="1" applyBorder="1" applyAlignment="1">
      <alignment horizontal="center" vertical="center" wrapText="1"/>
    </xf>
    <xf numFmtId="0" fontId="49" fillId="24" borderId="14" xfId="0" applyFont="1" applyFill="1" applyBorder="1" applyAlignment="1">
      <alignment horizontal="center" vertical="center" wrapText="1"/>
    </xf>
    <xf numFmtId="0" fontId="49" fillId="24" borderId="56" xfId="0" applyFont="1" applyFill="1" applyBorder="1" applyAlignment="1">
      <alignment horizontal="center" vertical="center"/>
    </xf>
    <xf numFmtId="0" fontId="49" fillId="24" borderId="48" xfId="0" applyFont="1" applyFill="1" applyBorder="1" applyAlignment="1">
      <alignment horizontal="center" vertical="center"/>
    </xf>
    <xf numFmtId="0" fontId="49" fillId="24" borderId="32" xfId="0" applyFont="1" applyFill="1" applyBorder="1" applyAlignment="1">
      <alignment horizontal="center" vertical="center"/>
    </xf>
    <xf numFmtId="0" fontId="49" fillId="24" borderId="51" xfId="0" applyFont="1" applyFill="1" applyBorder="1" applyAlignment="1">
      <alignment horizontal="center" vertical="center"/>
    </xf>
    <xf numFmtId="0" fontId="49" fillId="24" borderId="14" xfId="0" applyFont="1" applyFill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180" fontId="0" fillId="0" borderId="58" xfId="0" applyNumberFormat="1" applyBorder="1">
      <alignment vertical="center"/>
    </xf>
    <xf numFmtId="181" fontId="43" fillId="0" borderId="52" xfId="0" applyNumberFormat="1" applyFont="1" applyBorder="1">
      <alignment vertical="center"/>
    </xf>
    <xf numFmtId="182" fontId="43" fillId="0" borderId="12" xfId="0" applyNumberFormat="1" applyFont="1" applyBorder="1">
      <alignment vertical="center"/>
    </xf>
    <xf numFmtId="183" fontId="43" fillId="0" borderId="52" xfId="0" applyNumberFormat="1" applyFont="1" applyBorder="1">
      <alignment vertical="center"/>
    </xf>
    <xf numFmtId="0" fontId="32" fillId="0" borderId="12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183" fontId="43" fillId="0" borderId="12" xfId="0" applyNumberFormat="1" applyFont="1" applyBorder="1">
      <alignment vertical="center"/>
    </xf>
    <xf numFmtId="176" fontId="43" fillId="0" borderId="66" xfId="0" applyNumberFormat="1" applyFont="1" applyBorder="1">
      <alignment vertical="center"/>
    </xf>
    <xf numFmtId="0" fontId="43" fillId="0" borderId="34" xfId="0" applyFont="1" applyBorder="1" applyAlignment="1">
      <alignment horizontal="center" vertical="center"/>
    </xf>
    <xf numFmtId="180" fontId="0" fillId="0" borderId="59" xfId="0" applyNumberFormat="1" applyBorder="1">
      <alignment vertical="center"/>
    </xf>
    <xf numFmtId="181" fontId="43" fillId="0" borderId="53" xfId="0" applyNumberFormat="1" applyFont="1" applyBorder="1">
      <alignment vertical="center"/>
    </xf>
    <xf numFmtId="182" fontId="43" fillId="0" borderId="13" xfId="0" applyNumberFormat="1" applyFont="1" applyBorder="1">
      <alignment vertical="center"/>
    </xf>
    <xf numFmtId="183" fontId="43" fillId="0" borderId="53" xfId="0" applyNumberFormat="1" applyFont="1" applyBorder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83" fontId="43" fillId="0" borderId="13" xfId="0" applyNumberFormat="1" applyFont="1" applyBorder="1">
      <alignment vertical="center"/>
    </xf>
    <xf numFmtId="176" fontId="43" fillId="0" borderId="67" xfId="0" applyNumberFormat="1" applyFont="1" applyBorder="1">
      <alignment vertical="center"/>
    </xf>
    <xf numFmtId="0" fontId="43" fillId="0" borderId="35" xfId="0" applyFont="1" applyBorder="1" applyAlignment="1">
      <alignment horizontal="center" vertical="center"/>
    </xf>
    <xf numFmtId="180" fontId="0" fillId="0" borderId="64" xfId="0" applyNumberFormat="1" applyBorder="1">
      <alignment vertical="center"/>
    </xf>
    <xf numFmtId="181" fontId="43" fillId="0" borderId="51" xfId="0" applyNumberFormat="1" applyFont="1" applyBorder="1">
      <alignment vertical="center"/>
    </xf>
    <xf numFmtId="182" fontId="43" fillId="0" borderId="14" xfId="0" applyNumberFormat="1" applyFont="1" applyBorder="1">
      <alignment vertical="center"/>
    </xf>
    <xf numFmtId="183" fontId="43" fillId="0" borderId="51" xfId="0" applyNumberFormat="1" applyFont="1" applyBorder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183" fontId="43" fillId="0" borderId="14" xfId="0" applyNumberFormat="1" applyFont="1" applyBorder="1">
      <alignment vertical="center"/>
    </xf>
    <xf numFmtId="176" fontId="43" fillId="0" borderId="68" xfId="0" applyNumberFormat="1" applyFont="1" applyBorder="1">
      <alignment vertical="center"/>
    </xf>
    <xf numFmtId="181" fontId="43" fillId="0" borderId="38" xfId="0" applyNumberFormat="1" applyFont="1" applyBorder="1">
      <alignment vertical="center"/>
    </xf>
    <xf numFmtId="182" fontId="43" fillId="0" borderId="37" xfId="0" applyNumberFormat="1" applyFont="1" applyBorder="1">
      <alignment vertical="center"/>
    </xf>
    <xf numFmtId="0" fontId="35" fillId="0" borderId="80" xfId="0" applyFont="1" applyBorder="1" applyAlignment="1">
      <alignment horizontal="right" vertical="center"/>
    </xf>
    <xf numFmtId="0" fontId="44" fillId="0" borderId="33" xfId="0" applyFont="1" applyBorder="1" applyAlignment="1">
      <alignment horizontal="right" vertical="center"/>
    </xf>
    <xf numFmtId="0" fontId="43" fillId="0" borderId="33" xfId="0" applyFont="1" applyBorder="1" applyAlignment="1">
      <alignment horizontal="right" vertical="center"/>
    </xf>
    <xf numFmtId="0" fontId="32" fillId="0" borderId="36" xfId="0" applyFont="1" applyBorder="1" applyAlignment="1">
      <alignment horizontal="right" vertical="center"/>
    </xf>
    <xf numFmtId="183" fontId="43" fillId="0" borderId="38" xfId="0" applyNumberFormat="1" applyFont="1" applyBorder="1" applyAlignment="1">
      <alignment horizontal="right" vertical="center"/>
    </xf>
    <xf numFmtId="183" fontId="32" fillId="0" borderId="37" xfId="0" applyNumberFormat="1" applyFont="1" applyBorder="1" applyAlignment="1">
      <alignment horizontal="right" vertical="center"/>
    </xf>
    <xf numFmtId="183" fontId="32" fillId="0" borderId="33" xfId="0" applyNumberFormat="1" applyFont="1" applyBorder="1" applyAlignment="1">
      <alignment horizontal="right" vertical="center"/>
    </xf>
    <xf numFmtId="183" fontId="44" fillId="0" borderId="37" xfId="0" applyNumberFormat="1" applyFont="1" applyBorder="1" applyAlignment="1">
      <alignment horizontal="right" vertical="center"/>
    </xf>
    <xf numFmtId="182" fontId="43" fillId="0" borderId="65" xfId="0" applyNumberFormat="1" applyFont="1" applyBorder="1" applyAlignment="1">
      <alignment horizontal="right" vertical="center"/>
    </xf>
    <xf numFmtId="0" fontId="45" fillId="25" borderId="19" xfId="0" applyFont="1" applyFill="1" applyBorder="1" applyAlignment="1">
      <alignment horizontal="centerContinuous" vertical="center"/>
    </xf>
    <xf numFmtId="0" fontId="45" fillId="25" borderId="20" xfId="0" applyFont="1" applyFill="1" applyBorder="1" applyAlignment="1">
      <alignment horizontal="centerContinuous" vertical="center"/>
    </xf>
    <xf numFmtId="0" fontId="46" fillId="25" borderId="20" xfId="0" applyFont="1" applyFill="1" applyBorder="1" applyAlignment="1">
      <alignment horizontal="centerContinuous" vertical="center"/>
    </xf>
    <xf numFmtId="0" fontId="42" fillId="0" borderId="44" xfId="0" applyFont="1" applyBorder="1" applyAlignment="1">
      <alignment horizontal="center" vertical="center" wrapText="1"/>
    </xf>
    <xf numFmtId="0" fontId="45" fillId="25" borderId="21" xfId="0" applyFont="1" applyFill="1" applyBorder="1" applyAlignment="1">
      <alignment horizontal="centerContinuous" vertical="center"/>
    </xf>
    <xf numFmtId="0" fontId="45" fillId="25" borderId="22" xfId="0" applyFont="1" applyFill="1" applyBorder="1" applyAlignment="1">
      <alignment horizontal="centerContinuous" vertical="center"/>
    </xf>
    <xf numFmtId="0" fontId="46" fillId="25" borderId="22" xfId="0" applyFont="1" applyFill="1" applyBorder="1" applyAlignment="1">
      <alignment horizontal="centerContinuous" vertical="center"/>
    </xf>
    <xf numFmtId="0" fontId="45" fillId="25" borderId="23" xfId="0" applyFont="1" applyFill="1" applyBorder="1" applyAlignment="1">
      <alignment horizontal="centerContinuous" vertical="center"/>
    </xf>
    <xf numFmtId="0" fontId="45" fillId="25" borderId="24" xfId="0" applyFont="1" applyFill="1" applyBorder="1" applyAlignment="1">
      <alignment horizontal="centerContinuous" vertical="center"/>
    </xf>
    <xf numFmtId="0" fontId="46" fillId="25" borderId="24" xfId="0" applyFont="1" applyFill="1" applyBorder="1" applyAlignment="1">
      <alignment horizontal="centerContinuous" vertical="center"/>
    </xf>
    <xf numFmtId="0" fontId="49" fillId="25" borderId="45" xfId="0" applyFont="1" applyFill="1" applyBorder="1" applyAlignment="1">
      <alignment horizontal="centerContinuous" vertical="center"/>
    </xf>
    <xf numFmtId="0" fontId="49" fillId="25" borderId="46" xfId="0" applyFont="1" applyFill="1" applyBorder="1" applyAlignment="1">
      <alignment horizontal="centerContinuous" vertical="center"/>
    </xf>
    <xf numFmtId="0" fontId="41" fillId="0" borderId="16" xfId="0" applyFont="1" applyBorder="1">
      <alignment vertical="center"/>
    </xf>
    <xf numFmtId="3" fontId="28" fillId="0" borderId="93" xfId="43" applyNumberFormat="1" applyFont="1" applyBorder="1">
      <alignment vertical="center"/>
    </xf>
    <xf numFmtId="0" fontId="22" fillId="0" borderId="97" xfId="43" applyFont="1" applyBorder="1" applyAlignment="1">
      <alignment vertical="center" wrapText="1"/>
    </xf>
    <xf numFmtId="0" fontId="0" fillId="28" borderId="0" xfId="0" applyFill="1">
      <alignment vertical="center"/>
    </xf>
    <xf numFmtId="0" fontId="53" fillId="0" borderId="44" xfId="0" applyFont="1" applyBorder="1" applyAlignment="1">
      <alignment horizontal="center" vertical="center" wrapText="1"/>
    </xf>
    <xf numFmtId="0" fontId="6" fillId="28" borderId="0" xfId="43" applyFont="1" applyFill="1">
      <alignment vertical="center"/>
    </xf>
    <xf numFmtId="0" fontId="35" fillId="28" borderId="0" xfId="0" applyFont="1" applyFill="1">
      <alignment vertical="center"/>
    </xf>
    <xf numFmtId="0" fontId="2" fillId="28" borderId="0" xfId="43" applyFill="1" applyAlignment="1">
      <alignment horizontal="center" vertical="center"/>
    </xf>
    <xf numFmtId="0" fontId="2" fillId="28" borderId="0" xfId="43" applyFill="1">
      <alignment vertical="center"/>
    </xf>
    <xf numFmtId="0" fontId="22" fillId="28" borderId="28" xfId="43" applyFont="1" applyFill="1" applyBorder="1">
      <alignment vertical="center"/>
    </xf>
    <xf numFmtId="0" fontId="22" fillId="28" borderId="29" xfId="43" applyFont="1" applyFill="1" applyBorder="1">
      <alignment vertical="center"/>
    </xf>
    <xf numFmtId="0" fontId="22" fillId="28" borderId="92" xfId="43" applyFont="1" applyFill="1" applyBorder="1">
      <alignment vertical="center"/>
    </xf>
    <xf numFmtId="0" fontId="22" fillId="28" borderId="28" xfId="43" applyFont="1" applyFill="1" applyBorder="1" applyAlignment="1">
      <alignment vertical="center" wrapText="1"/>
    </xf>
    <xf numFmtId="0" fontId="22" fillId="28" borderId="97" xfId="43" applyFont="1" applyFill="1" applyBorder="1" applyAlignment="1">
      <alignment vertical="center" wrapText="1"/>
    </xf>
    <xf numFmtId="0" fontId="57" fillId="0" borderId="71" xfId="0" applyFont="1" applyBorder="1" applyAlignment="1">
      <alignment horizontal="center" vertical="center"/>
    </xf>
    <xf numFmtId="0" fontId="4" fillId="26" borderId="25" xfId="43" applyFont="1" applyFill="1" applyBorder="1" applyProtection="1">
      <alignment vertical="center"/>
      <protection locked="0"/>
    </xf>
    <xf numFmtId="0" fontId="4" fillId="0" borderId="107" xfId="43" applyFont="1" applyBorder="1" applyAlignment="1">
      <alignment horizontal="center" vertical="center"/>
    </xf>
    <xf numFmtId="178" fontId="30" fillId="26" borderId="95" xfId="43" applyNumberFormat="1" applyFont="1" applyFill="1" applyBorder="1" applyProtection="1">
      <alignment vertical="center"/>
      <protection locked="0"/>
    </xf>
    <xf numFmtId="0" fontId="32" fillId="0" borderId="114" xfId="0" applyFont="1" applyBorder="1" applyAlignment="1">
      <alignment horizontal="center" vertical="center"/>
    </xf>
    <xf numFmtId="0" fontId="61" fillId="26" borderId="107" xfId="0" applyFont="1" applyFill="1" applyBorder="1" applyAlignment="1" applyProtection="1">
      <alignment horizontal="center" vertical="center"/>
      <protection locked="0"/>
    </xf>
    <xf numFmtId="179" fontId="32" fillId="26" borderId="106" xfId="0" applyNumberFormat="1" applyFont="1" applyFill="1" applyBorder="1" applyProtection="1">
      <alignment vertical="center"/>
      <protection locked="0"/>
    </xf>
    <xf numFmtId="0" fontId="60" fillId="24" borderId="40" xfId="43" applyFont="1" applyFill="1" applyBorder="1" applyAlignment="1">
      <alignment horizontal="center" vertical="center"/>
    </xf>
    <xf numFmtId="181" fontId="28" fillId="0" borderId="115" xfId="43" applyNumberFormat="1" applyFont="1" applyBorder="1">
      <alignment vertical="center"/>
    </xf>
    <xf numFmtId="0" fontId="22" fillId="0" borderId="29" xfId="43" applyFont="1" applyBorder="1">
      <alignment vertical="center"/>
    </xf>
    <xf numFmtId="0" fontId="56" fillId="0" borderId="98" xfId="0" applyFont="1" applyBorder="1" applyAlignment="1">
      <alignment horizontal="left" vertical="center" wrapText="1"/>
    </xf>
    <xf numFmtId="0" fontId="56" fillId="0" borderId="46" xfId="0" applyFont="1" applyBorder="1" applyAlignment="1">
      <alignment horizontal="left" vertical="center" wrapText="1"/>
    </xf>
    <xf numFmtId="0" fontId="41" fillId="0" borderId="69" xfId="0" applyFont="1" applyBorder="1" applyAlignment="1">
      <alignment horizontal="left" vertical="center"/>
    </xf>
    <xf numFmtId="0" fontId="41" fillId="0" borderId="100" xfId="0" applyFont="1" applyBorder="1" applyAlignment="1">
      <alignment horizontal="left" vertical="center"/>
    </xf>
    <xf numFmtId="0" fontId="49" fillId="25" borderId="26" xfId="0" applyFont="1" applyFill="1" applyBorder="1" applyAlignment="1">
      <alignment horizontal="center" vertical="center"/>
    </xf>
    <xf numFmtId="0" fontId="49" fillId="25" borderId="11" xfId="0" applyFont="1" applyFill="1" applyBorder="1" applyAlignment="1">
      <alignment horizontal="center" vertical="center"/>
    </xf>
    <xf numFmtId="0" fontId="49" fillId="25" borderId="105" xfId="0" applyFont="1" applyFill="1" applyBorder="1" applyAlignment="1">
      <alignment horizontal="center" vertical="center"/>
    </xf>
    <xf numFmtId="0" fontId="49" fillId="25" borderId="103" xfId="0" applyFont="1" applyFill="1" applyBorder="1" applyAlignment="1">
      <alignment horizontal="center" vertical="center"/>
    </xf>
    <xf numFmtId="181" fontId="27" fillId="0" borderId="101" xfId="0" applyNumberFormat="1" applyFont="1" applyBorder="1" applyAlignment="1">
      <alignment horizontal="right" vertical="center"/>
    </xf>
    <xf numFmtId="181" fontId="27" fillId="0" borderId="11" xfId="0" applyNumberFormat="1" applyFont="1" applyBorder="1" applyAlignment="1">
      <alignment horizontal="right" vertical="center"/>
    </xf>
    <xf numFmtId="181" fontId="27" fillId="0" borderId="102" xfId="0" applyNumberFormat="1" applyFont="1" applyBorder="1" applyAlignment="1">
      <alignment horizontal="right" vertical="center"/>
    </xf>
    <xf numFmtId="181" fontId="27" fillId="0" borderId="103" xfId="0" applyNumberFormat="1" applyFont="1" applyBorder="1" applyAlignment="1">
      <alignment horizontal="right" vertical="center"/>
    </xf>
    <xf numFmtId="0" fontId="56" fillId="26" borderId="45" xfId="0" applyFont="1" applyFill="1" applyBorder="1" applyAlignment="1" applyProtection="1">
      <alignment horizontal="left" vertical="center"/>
      <protection locked="0"/>
    </xf>
    <xf numFmtId="0" fontId="56" fillId="26" borderId="46" xfId="0" applyFont="1" applyFill="1" applyBorder="1" applyAlignment="1" applyProtection="1">
      <alignment horizontal="left" vertical="center"/>
      <protection locked="0"/>
    </xf>
    <xf numFmtId="0" fontId="56" fillId="26" borderId="16" xfId="0" applyFont="1" applyFill="1" applyBorder="1" applyAlignment="1" applyProtection="1">
      <alignment horizontal="left" vertical="center"/>
      <protection locked="0"/>
    </xf>
    <xf numFmtId="0" fontId="30" fillId="0" borderId="93" xfId="43" applyFont="1" applyBorder="1" applyAlignment="1">
      <alignment horizontal="center" vertical="center"/>
    </xf>
    <xf numFmtId="0" fontId="30" fillId="0" borderId="92" xfId="43" applyFont="1" applyBorder="1" applyAlignment="1">
      <alignment horizontal="center" vertical="center"/>
    </xf>
    <xf numFmtId="0" fontId="24" fillId="24" borderId="17" xfId="43" applyFont="1" applyFill="1" applyBorder="1" applyAlignment="1">
      <alignment horizontal="center" vertical="center"/>
    </xf>
    <xf numFmtId="0" fontId="24" fillId="24" borderId="94" xfId="43" applyFont="1" applyFill="1" applyBorder="1" applyAlignment="1">
      <alignment horizontal="center" vertical="center"/>
    </xf>
    <xf numFmtId="179" fontId="26" fillId="0" borderId="98" xfId="43" applyNumberFormat="1" applyFont="1" applyBorder="1" applyAlignment="1">
      <alignment horizontal="right" vertical="center"/>
    </xf>
    <xf numFmtId="179" fontId="26" fillId="0" borderId="46" xfId="43" applyNumberFormat="1" applyFont="1" applyBorder="1" applyAlignment="1">
      <alignment horizontal="right" vertical="center"/>
    </xf>
    <xf numFmtId="0" fontId="54" fillId="24" borderId="108" xfId="0" applyFont="1" applyFill="1" applyBorder="1" applyAlignment="1">
      <alignment horizontal="center" vertical="center" wrapText="1"/>
    </xf>
    <xf numFmtId="0" fontId="54" fillId="24" borderId="109" xfId="0" applyFont="1" applyFill="1" applyBorder="1" applyAlignment="1">
      <alignment horizontal="center" vertical="center" wrapText="1"/>
    </xf>
    <xf numFmtId="0" fontId="56" fillId="0" borderId="98" xfId="0" applyFont="1" applyBorder="1">
      <alignment vertical="center"/>
    </xf>
    <xf numFmtId="0" fontId="56" fillId="0" borderId="46" xfId="0" applyFont="1" applyBorder="1">
      <alignment vertical="center"/>
    </xf>
    <xf numFmtId="0" fontId="56" fillId="0" borderId="16" xfId="0" applyFont="1" applyBorder="1">
      <alignment vertical="center"/>
    </xf>
    <xf numFmtId="0" fontId="1" fillId="24" borderId="110" xfId="0" applyFont="1" applyFill="1" applyBorder="1" applyAlignment="1">
      <alignment horizontal="center" vertical="center" wrapText="1"/>
    </xf>
    <xf numFmtId="0" fontId="25" fillId="24" borderId="35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25" fillId="24" borderId="111" xfId="0" applyFont="1" applyFill="1" applyBorder="1" applyAlignment="1">
      <alignment horizontal="center" vertical="center"/>
    </xf>
    <xf numFmtId="0" fontId="25" fillId="24" borderId="64" xfId="0" applyFont="1" applyFill="1" applyBorder="1" applyAlignment="1">
      <alignment horizontal="center" vertical="center"/>
    </xf>
    <xf numFmtId="0" fontId="0" fillId="0" borderId="99" xfId="0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3" fontId="27" fillId="0" borderId="98" xfId="0" applyNumberFormat="1" applyFont="1" applyBorder="1" applyAlignment="1">
      <alignment horizontal="right" vertical="center"/>
    </xf>
    <xf numFmtId="0" fontId="27" fillId="0" borderId="46" xfId="0" applyFont="1" applyBorder="1" applyAlignment="1">
      <alignment horizontal="right" vertical="center"/>
    </xf>
    <xf numFmtId="0" fontId="0" fillId="26" borderId="28" xfId="0" applyFill="1" applyBorder="1" applyAlignment="1" applyProtection="1">
      <alignment horizontal="left" vertical="center"/>
      <protection locked="0"/>
    </xf>
    <xf numFmtId="0" fontId="0" fillId="26" borderId="29" xfId="0" applyFill="1" applyBorder="1" applyAlignment="1" applyProtection="1">
      <alignment horizontal="left" vertical="center"/>
      <protection locked="0"/>
    </xf>
    <xf numFmtId="0" fontId="0" fillId="26" borderId="92" xfId="0" applyFill="1" applyBorder="1" applyAlignment="1" applyProtection="1">
      <alignment horizontal="left" vertical="center"/>
      <protection locked="0"/>
    </xf>
    <xf numFmtId="0" fontId="0" fillId="26" borderId="106" xfId="0" applyFill="1" applyBorder="1" applyAlignment="1" applyProtection="1">
      <alignment horizontal="left" vertical="center"/>
      <protection locked="0"/>
    </xf>
    <xf numFmtId="0" fontId="0" fillId="26" borderId="25" xfId="0" applyFill="1" applyBorder="1" applyAlignment="1" applyProtection="1">
      <alignment horizontal="left" vertical="center"/>
      <protection locked="0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スタイル 1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良い 2" xfId="4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99CC"/>
  </sheetPr>
  <dimension ref="B2:T20"/>
  <sheetViews>
    <sheetView showGridLines="0" tabSelected="1" view="pageBreakPreview" zoomScale="115" zoomScaleNormal="115" zoomScaleSheetLayoutView="115" workbookViewId="0">
      <selection activeCell="E5" sqref="E5:J5"/>
    </sheetView>
  </sheetViews>
  <sheetFormatPr defaultRowHeight="13.5"/>
  <cols>
    <col min="1" max="1" width="2.625" customWidth="1"/>
    <col min="2" max="2" width="1.625" customWidth="1"/>
    <col min="3" max="3" width="11.25" customWidth="1"/>
    <col min="4" max="4" width="5.5" customWidth="1"/>
    <col min="5" max="5" width="5.625" customWidth="1"/>
    <col min="6" max="6" width="13" customWidth="1"/>
    <col min="7" max="7" width="5.875" customWidth="1"/>
    <col min="8" max="8" width="12.875" customWidth="1"/>
    <col min="9" max="9" width="12.875" hidden="1" customWidth="1"/>
    <col min="10" max="10" width="6.625" customWidth="1"/>
    <col min="11" max="12" width="8.625" customWidth="1"/>
    <col min="13" max="13" width="2.625" customWidth="1"/>
    <col min="14" max="14" width="8.25" customWidth="1"/>
    <col min="19" max="20" width="0" hidden="1" customWidth="1"/>
  </cols>
  <sheetData>
    <row r="2" spans="2:20" ht="14.25" thickBot="1"/>
    <row r="3" spans="2:20" ht="20.100000000000001" customHeight="1" thickBot="1">
      <c r="B3" s="24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2:20" ht="9.9499999999999993" customHeight="1" thickBot="1">
      <c r="S4">
        <f t="shared" ref="S4:S14" ca="1" si="0">INDIRECT("'2-"&amp;ROW($A$2:$A$13)&amp;"_使用量'"&amp;"!k5")</f>
        <v>2</v>
      </c>
      <c r="T4">
        <v>1</v>
      </c>
    </row>
    <row r="5" spans="2:20" ht="21" customHeight="1" thickBot="1">
      <c r="B5" s="19" t="s">
        <v>15</v>
      </c>
      <c r="C5" s="20"/>
      <c r="D5" s="20"/>
      <c r="E5" s="207" t="str">
        <f>IF('2-1_使用量'!E4="","",'2-1_使用量'!E4)</f>
        <v/>
      </c>
      <c r="F5" s="208"/>
      <c r="G5" s="208"/>
      <c r="H5" s="208"/>
      <c r="I5" s="208"/>
      <c r="J5" s="208"/>
      <c r="K5" s="78" t="s">
        <v>67</v>
      </c>
      <c r="L5" s="82" t="str">
        <f>IF('1_排出係数'!J4="","",'1_排出係数'!J4)</f>
        <v/>
      </c>
      <c r="S5">
        <f t="shared" ca="1" si="0"/>
        <v>2</v>
      </c>
      <c r="T5">
        <v>1</v>
      </c>
    </row>
    <row r="6" spans="2:20" ht="5.0999999999999996" customHeight="1" thickBot="1">
      <c r="S6">
        <f t="shared" ca="1" si="0"/>
        <v>2</v>
      </c>
      <c r="T6">
        <v>1</v>
      </c>
    </row>
    <row r="7" spans="2:20" ht="12.95" customHeight="1">
      <c r="B7" s="211" t="s">
        <v>17</v>
      </c>
      <c r="C7" s="212"/>
      <c r="D7" s="212"/>
      <c r="E7" s="215">
        <f>ROUND(L20,0)</f>
        <v>0</v>
      </c>
      <c r="F7" s="216"/>
      <c r="G7" s="209" t="s">
        <v>19</v>
      </c>
      <c r="I7" s="49"/>
      <c r="J7" s="49"/>
      <c r="K7" s="49"/>
      <c r="L7" s="49"/>
      <c r="N7" s="49"/>
      <c r="O7" s="49"/>
      <c r="P7" s="49"/>
      <c r="Q7" s="49"/>
      <c r="R7" s="49"/>
      <c r="S7">
        <f t="shared" ca="1" si="0"/>
        <v>2</v>
      </c>
      <c r="T7">
        <v>1</v>
      </c>
    </row>
    <row r="8" spans="2:20" ht="12.95" customHeight="1" thickBot="1">
      <c r="B8" s="213"/>
      <c r="C8" s="214"/>
      <c r="D8" s="214"/>
      <c r="E8" s="217"/>
      <c r="F8" s="218"/>
      <c r="G8" s="210"/>
      <c r="I8" s="49"/>
      <c r="J8" s="49"/>
      <c r="K8" s="49"/>
      <c r="L8" s="49"/>
      <c r="N8" s="49"/>
      <c r="O8" s="49"/>
      <c r="P8" s="49"/>
      <c r="Q8" s="49"/>
      <c r="R8" s="49"/>
      <c r="S8">
        <f t="shared" ca="1" si="0"/>
        <v>2</v>
      </c>
      <c r="T8">
        <v>1</v>
      </c>
    </row>
    <row r="9" spans="2:20" ht="9.9499999999999993" customHeight="1" thickBot="1">
      <c r="S9">
        <f t="shared" ca="1" si="0"/>
        <v>2</v>
      </c>
      <c r="T9">
        <v>1</v>
      </c>
    </row>
    <row r="10" spans="2:20" s="4" customFormat="1" ht="15" customHeight="1" thickBot="1"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"/>
      <c r="S10">
        <f t="shared" ca="1" si="0"/>
        <v>2</v>
      </c>
      <c r="T10">
        <v>1</v>
      </c>
    </row>
    <row r="11" spans="2:20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S11">
        <f t="shared" ca="1" si="0"/>
        <v>2</v>
      </c>
      <c r="T11">
        <v>1</v>
      </c>
    </row>
    <row r="12" spans="2:20" ht="15" customHeight="1">
      <c r="B12" s="6" t="s">
        <v>56</v>
      </c>
      <c r="C12" s="7"/>
      <c r="D12" s="7"/>
      <c r="E12" s="8"/>
      <c r="F12" s="7"/>
      <c r="G12" s="7"/>
      <c r="H12" s="27"/>
      <c r="I12" s="27"/>
      <c r="J12" s="27"/>
      <c r="K12" s="27"/>
      <c r="L12" s="28"/>
      <c r="M12" s="3"/>
      <c r="S12">
        <f t="shared" ca="1" si="0"/>
        <v>2</v>
      </c>
      <c r="T12">
        <v>1</v>
      </c>
    </row>
    <row r="13" spans="2:20" ht="24.95" customHeight="1">
      <c r="B13" s="9"/>
      <c r="C13" s="10" t="s">
        <v>57</v>
      </c>
      <c r="D13" s="11"/>
      <c r="E13" s="11"/>
      <c r="F13" s="11"/>
      <c r="G13" s="11"/>
      <c r="H13" s="29" t="s">
        <v>14</v>
      </c>
      <c r="I13" s="30" t="s">
        <v>13</v>
      </c>
      <c r="J13" s="31" t="s">
        <v>12</v>
      </c>
      <c r="K13" s="32" t="s">
        <v>20</v>
      </c>
      <c r="L13" s="33" t="s">
        <v>27</v>
      </c>
      <c r="M13" s="3"/>
      <c r="S13">
        <f t="shared" ca="1" si="0"/>
        <v>2</v>
      </c>
      <c r="T13">
        <v>1</v>
      </c>
    </row>
    <row r="14" spans="2:20" ht="26.25" customHeight="1">
      <c r="B14" s="12"/>
      <c r="C14" s="50" t="s">
        <v>51</v>
      </c>
      <c r="D14" s="51"/>
      <c r="E14" s="51"/>
      <c r="F14" s="51"/>
      <c r="G14" s="52"/>
      <c r="H14" s="53">
        <f>SUM('2-1_使用量:2-20_使用量'!G14)</f>
        <v>0</v>
      </c>
      <c r="I14" s="54">
        <f>SUM('2-1_使用量:2-20_使用量'!H14)</f>
        <v>0</v>
      </c>
      <c r="J14" s="55" t="s">
        <v>1</v>
      </c>
      <c r="K14" s="53">
        <f>SUM('2-1_使用量:2-20_使用量'!J14)</f>
        <v>0</v>
      </c>
      <c r="L14" s="56">
        <f>SUM('2-1_使用量:2-20_使用量'!K14)</f>
        <v>0</v>
      </c>
      <c r="M14" s="1"/>
      <c r="S14">
        <f t="shared" ca="1" si="0"/>
        <v>2</v>
      </c>
      <c r="T14">
        <v>1</v>
      </c>
    </row>
    <row r="15" spans="2:20" ht="26.25" customHeight="1">
      <c r="B15" s="12"/>
      <c r="C15" s="57" t="s">
        <v>0</v>
      </c>
      <c r="D15" s="58"/>
      <c r="E15" s="58"/>
      <c r="F15" s="58"/>
      <c r="G15" s="59"/>
      <c r="H15" s="60">
        <f>SUM('2-1_使用量:2-20_使用量'!G15)</f>
        <v>0</v>
      </c>
      <c r="I15" s="61">
        <f>SUM('2-1_使用量:2-20_使用量'!H15)</f>
        <v>0</v>
      </c>
      <c r="J15" s="62" t="s">
        <v>22</v>
      </c>
      <c r="K15" s="60">
        <f>SUM('2-1_使用量:2-20_使用量'!J15)</f>
        <v>0</v>
      </c>
      <c r="L15" s="63">
        <f>SUM('2-1_使用量:2-20_使用量'!K15)</f>
        <v>0</v>
      </c>
      <c r="M15" s="1"/>
    </row>
    <row r="16" spans="2:20" ht="26.25" customHeight="1">
      <c r="B16" s="12"/>
      <c r="C16" s="79" t="s">
        <v>52</v>
      </c>
      <c r="D16" s="58"/>
      <c r="E16" s="58"/>
      <c r="F16" s="58"/>
      <c r="G16" s="59"/>
      <c r="H16" s="60">
        <f>SUM('2-1_使用量:2-20_使用量'!G16)</f>
        <v>0</v>
      </c>
      <c r="I16" s="61">
        <f>SUM('2-1_使用量:2-20_使用量'!H16)</f>
        <v>0</v>
      </c>
      <c r="J16" s="62" t="s">
        <v>23</v>
      </c>
      <c r="K16" s="60">
        <f>SUM('2-1_使用量:2-20_使用量'!J16)</f>
        <v>0</v>
      </c>
      <c r="L16" s="63">
        <f>SUM('2-1_使用量:2-20_使用量'!K16)</f>
        <v>0</v>
      </c>
      <c r="M16" s="1"/>
    </row>
    <row r="17" spans="2:13" ht="26.25" customHeight="1">
      <c r="B17" s="12"/>
      <c r="C17" s="79" t="s">
        <v>53</v>
      </c>
      <c r="D17" s="76"/>
      <c r="E17" s="58"/>
      <c r="F17" s="58"/>
      <c r="G17" s="59"/>
      <c r="H17" s="60">
        <f>SUM('2-1_使用量:2-20_使用量'!G17)</f>
        <v>0</v>
      </c>
      <c r="I17" s="61">
        <f>SUM('2-1_使用量:2-20_使用量'!H17)</f>
        <v>0</v>
      </c>
      <c r="J17" s="64" t="s">
        <v>42</v>
      </c>
      <c r="K17" s="60">
        <f>SUM('2-1_使用量:2-20_使用量'!J17)</f>
        <v>0</v>
      </c>
      <c r="L17" s="63">
        <f>SUM('2-1_使用量:2-20_使用量'!K17)</f>
        <v>0</v>
      </c>
      <c r="M17" s="1"/>
    </row>
    <row r="18" spans="2:13" ht="26.25" customHeight="1">
      <c r="B18" s="12"/>
      <c r="C18" s="57" t="s">
        <v>63</v>
      </c>
      <c r="D18" s="206" t="str">
        <f>'1_排出係数'!D12&amp;""</f>
        <v/>
      </c>
      <c r="E18" s="206"/>
      <c r="F18" s="206"/>
      <c r="G18" s="83" t="s">
        <v>66</v>
      </c>
      <c r="H18" s="60">
        <f>SUM('2-1_使用量:2-20_使用量'!G18)</f>
        <v>0</v>
      </c>
      <c r="I18" s="61" t="e">
        <f>SUM('2-1_使用量:2-20_使用量'!H18)</f>
        <v>#REF!</v>
      </c>
      <c r="J18" s="64" t="str">
        <f>IF('2-1_使用量'!I18="","",'2-1_使用量'!I18)</f>
        <v/>
      </c>
      <c r="K18" s="65">
        <f>SUM('2-1_使用量:2-20_使用量'!J18)</f>
        <v>0</v>
      </c>
      <c r="L18" s="66">
        <f>SUM('2-1_使用量:2-20_使用量'!K18)</f>
        <v>0</v>
      </c>
      <c r="M18" s="1"/>
    </row>
    <row r="19" spans="2:13" ht="26.25" customHeight="1" thickBot="1">
      <c r="B19" s="12"/>
      <c r="C19" s="57" t="s">
        <v>63</v>
      </c>
      <c r="D19" s="206" t="str">
        <f>'1_排出係数'!D13&amp;""</f>
        <v/>
      </c>
      <c r="E19" s="206"/>
      <c r="F19" s="206"/>
      <c r="G19" s="83" t="s">
        <v>65</v>
      </c>
      <c r="H19" s="60">
        <f>SUM('2-1_使用量:2-20_使用量'!G19)</f>
        <v>0</v>
      </c>
      <c r="I19" s="61">
        <f>SUM('2-1_使用量:2-20_使用量'!H19)</f>
        <v>0</v>
      </c>
      <c r="J19" s="64" t="str">
        <f>IF('2-1_使用量'!I19="","",'2-1_使用量'!I19)</f>
        <v/>
      </c>
      <c r="K19" s="65">
        <f>SUM('2-1_使用量:2-20_使用量'!J19)</f>
        <v>0</v>
      </c>
      <c r="L19" s="66">
        <f>SUM('2-1_使用量:2-20_使用量'!K19)</f>
        <v>0</v>
      </c>
      <c r="M19" s="1"/>
    </row>
    <row r="20" spans="2:13" ht="26.25" customHeight="1" thickTop="1" thickBot="1">
      <c r="B20" s="5" t="s">
        <v>11</v>
      </c>
      <c r="C20" s="13"/>
      <c r="D20" s="13"/>
      <c r="E20" s="13"/>
      <c r="F20" s="13"/>
      <c r="G20" s="15"/>
      <c r="H20" s="16" t="s">
        <v>25</v>
      </c>
      <c r="I20" s="14" t="s">
        <v>26</v>
      </c>
      <c r="J20" s="17" t="s">
        <v>25</v>
      </c>
      <c r="K20" s="205">
        <f>SUM(K14:K19)</f>
        <v>0</v>
      </c>
      <c r="L20" s="205">
        <f>SUM(L14:L19)</f>
        <v>0</v>
      </c>
      <c r="M20" s="1"/>
    </row>
  </sheetData>
  <sheetProtection algorithmName="SHA-512" hashValue="R4okHbMQXrgVDhEaEKuvBythkgnjtu2EoH0TVrXDTD1iRI2frfOKbb3vvvix9yoS0eBsUzK8yuzDvY0DJ8y3Bg==" saltValue="N/CUTmiZ1lwK55ui9LNc8A==" spinCount="100000" sheet="1" formatCells="0"/>
  <mergeCells count="6">
    <mergeCell ref="D18:F18"/>
    <mergeCell ref="D19:F19"/>
    <mergeCell ref="E5:J5"/>
    <mergeCell ref="G7:G8"/>
    <mergeCell ref="B7:D8"/>
    <mergeCell ref="E7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AB35"/>
  <sheetViews>
    <sheetView showGridLines="0" view="pageBreakPreview" topLeftCell="C1" zoomScaleNormal="100" zoomScaleSheetLayoutView="100" workbookViewId="0">
      <selection activeCell="E5" sqref="E5:J5"/>
    </sheetView>
  </sheetViews>
  <sheetFormatPr defaultRowHeight="13.5"/>
  <cols>
    <col min="1" max="1" width="2.625" style="186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style="186" customWidth="1"/>
    <col min="13" max="13" width="8.25" style="186" customWidth="1"/>
    <col min="14" max="28" width="9" style="186"/>
  </cols>
  <sheetData>
    <row r="1" spans="1:28" s="186" customFormat="1" ht="14.25" thickBot="1"/>
    <row r="2" spans="1:28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1:28" s="186" customFormat="1" ht="9.9499999999999993" customHeight="1" thickBot="1"/>
    <row r="4" spans="1:28" ht="21" customHeight="1">
      <c r="B4" s="171" t="s">
        <v>15</v>
      </c>
      <c r="C4" s="172"/>
      <c r="D4" s="173"/>
      <c r="E4" s="239" t="str">
        <f>IF('2-1_使用量'!E4="","",'2-1_使用量'!E4)</f>
        <v/>
      </c>
      <c r="F4" s="240"/>
      <c r="G4" s="240"/>
      <c r="H4" s="240"/>
      <c r="I4" s="240"/>
      <c r="J4" s="240"/>
      <c r="K4" s="187" t="s">
        <v>33</v>
      </c>
    </row>
    <row r="5" spans="1:28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7</v>
      </c>
    </row>
    <row r="6" spans="1:28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1:28" s="186" customFormat="1" ht="5.0999999999999996" customHeight="1" thickBot="1"/>
    <row r="8" spans="1:28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  <c r="I8" s="186"/>
      <c r="J8" s="186"/>
      <c r="K8" s="186"/>
    </row>
    <row r="9" spans="1:28" s="186" customFormat="1" ht="9.9499999999999993" customHeight="1" thickBo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28" s="4" customFormat="1" ht="15" customHeight="1" thickBot="1">
      <c r="A10" s="189"/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188"/>
    </row>
    <row r="12" spans="1:28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190"/>
    </row>
    <row r="13" spans="1:28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190"/>
    </row>
    <row r="14" spans="1:28" ht="25.5" customHeight="1">
      <c r="B14" s="12"/>
      <c r="C14" s="192" t="s">
        <v>51</v>
      </c>
      <c r="D14" s="193"/>
      <c r="E14" s="193"/>
      <c r="F14" s="194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91"/>
    </row>
    <row r="15" spans="1:28" ht="25.5" customHeight="1">
      <c r="B15" s="12"/>
      <c r="C15" s="192" t="s">
        <v>0</v>
      </c>
      <c r="D15" s="193"/>
      <c r="E15" s="193"/>
      <c r="F15" s="194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91"/>
    </row>
    <row r="16" spans="1:28" ht="25.5" customHeight="1">
      <c r="B16" s="12"/>
      <c r="C16" s="195" t="s">
        <v>54</v>
      </c>
      <c r="D16" s="193"/>
      <c r="E16" s="193"/>
      <c r="F16" s="194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91"/>
    </row>
    <row r="17" spans="2:12" ht="25.5" customHeight="1">
      <c r="B17" s="12"/>
      <c r="C17" s="196" t="s">
        <v>53</v>
      </c>
      <c r="D17" s="193"/>
      <c r="E17" s="193"/>
      <c r="F17" s="194"/>
      <c r="G17" s="69"/>
      <c r="H17" s="184" t="str">
        <f>IF(G17="","",G17-#REF!)</f>
        <v/>
      </c>
      <c r="I17" s="197" t="s">
        <v>43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9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str">
        <f>IF(G18="","",G18-#REF!)</f>
        <v/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9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9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91"/>
    </row>
    <row r="21" spans="2:12" s="186" customFormat="1"/>
    <row r="22" spans="2:12" s="186" customFormat="1"/>
    <row r="23" spans="2:12" s="186" customFormat="1"/>
    <row r="24" spans="2:12" s="186" customFormat="1"/>
    <row r="25" spans="2:12" s="186" customFormat="1"/>
    <row r="26" spans="2:12" s="186" customFormat="1"/>
    <row r="27" spans="2:12" s="186" customFormat="1"/>
    <row r="28" spans="2:12" s="186" customFormat="1"/>
    <row r="29" spans="2:12" s="186" customFormat="1"/>
    <row r="30" spans="2:12" s="186" customFormat="1"/>
    <row r="31" spans="2:12" s="186" customFormat="1"/>
    <row r="32" spans="2:12" s="186" customFormat="1"/>
    <row r="33" s="186" customFormat="1"/>
    <row r="34" s="186" customFormat="1"/>
    <row r="35" s="186" customFormat="1"/>
  </sheetData>
  <sheetProtection algorithmName="SHA-512" hashValue="RH1aUIN9D8Bbb/AhC5f3Sidhn7b6XWEXMZhJXWLZlWq4tWw5Uf+WQHVPdmV0COHV8keGe3dMAjw9s5zmIUdEtw==" saltValue="Clw5UVjGX62WtkKdf1tyLQ==" spinCount="100000" sheet="1" formatCells="0"/>
  <mergeCells count="7">
    <mergeCell ref="D18:E18"/>
    <mergeCell ref="D19:E19"/>
    <mergeCell ref="E4:J4"/>
    <mergeCell ref="K5:K6"/>
    <mergeCell ref="E6:J6"/>
    <mergeCell ref="E5:J5"/>
    <mergeCell ref="E8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AB35"/>
  <sheetViews>
    <sheetView showGridLines="0" view="pageBreakPreview" topLeftCell="C1" zoomScaleNormal="100" zoomScaleSheetLayoutView="100" workbookViewId="0">
      <selection activeCell="E5" sqref="E5:J5"/>
    </sheetView>
  </sheetViews>
  <sheetFormatPr defaultRowHeight="13.5"/>
  <cols>
    <col min="1" max="1" width="2.625" style="186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style="186" customWidth="1"/>
    <col min="13" max="13" width="8.25" style="186" customWidth="1"/>
    <col min="14" max="28" width="9" style="186"/>
  </cols>
  <sheetData>
    <row r="1" spans="1:28" s="186" customFormat="1" ht="14.25" thickBot="1"/>
    <row r="2" spans="1:28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1:28" s="186" customFormat="1" ht="9.9499999999999993" customHeight="1" thickBot="1"/>
    <row r="4" spans="1:28" ht="21" customHeight="1">
      <c r="B4" s="171" t="s">
        <v>15</v>
      </c>
      <c r="C4" s="172"/>
      <c r="D4" s="173"/>
      <c r="E4" s="239" t="str">
        <f>IF('2-1_使用量'!E4="","",'2-1_使用量'!E4)</f>
        <v/>
      </c>
      <c r="F4" s="240"/>
      <c r="G4" s="240"/>
      <c r="H4" s="240"/>
      <c r="I4" s="240"/>
      <c r="J4" s="240"/>
      <c r="K4" s="187" t="s">
        <v>33</v>
      </c>
    </row>
    <row r="5" spans="1:28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8</v>
      </c>
    </row>
    <row r="6" spans="1:28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1:28" s="186" customFormat="1" ht="5.0999999999999996" customHeight="1" thickBot="1"/>
    <row r="8" spans="1:28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  <c r="I8" s="186"/>
      <c r="J8" s="186"/>
      <c r="K8" s="186"/>
    </row>
    <row r="9" spans="1:28" s="186" customFormat="1" ht="9.9499999999999993" customHeight="1" thickBo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28" s="4" customFormat="1" ht="15" customHeight="1" thickBot="1">
      <c r="A10" s="189"/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188"/>
    </row>
    <row r="12" spans="1:28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190"/>
    </row>
    <row r="13" spans="1:28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190"/>
    </row>
    <row r="14" spans="1:28" ht="25.5" customHeight="1">
      <c r="B14" s="12"/>
      <c r="C14" s="192" t="s">
        <v>51</v>
      </c>
      <c r="D14" s="193"/>
      <c r="E14" s="193"/>
      <c r="F14" s="194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91"/>
    </row>
    <row r="15" spans="1:28" ht="25.5" customHeight="1">
      <c r="B15" s="12"/>
      <c r="C15" s="192" t="s">
        <v>0</v>
      </c>
      <c r="D15" s="193"/>
      <c r="E15" s="193"/>
      <c r="F15" s="194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91"/>
    </row>
    <row r="16" spans="1:28" ht="25.5" customHeight="1">
      <c r="B16" s="12"/>
      <c r="C16" s="195" t="s">
        <v>54</v>
      </c>
      <c r="D16" s="193"/>
      <c r="E16" s="193"/>
      <c r="F16" s="194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91"/>
    </row>
    <row r="17" spans="2:12" ht="25.5" customHeight="1">
      <c r="B17" s="12"/>
      <c r="C17" s="196" t="s">
        <v>53</v>
      </c>
      <c r="D17" s="193"/>
      <c r="E17" s="193"/>
      <c r="F17" s="194"/>
      <c r="G17" s="69"/>
      <c r="H17" s="184" t="str">
        <f>IF(G17="","",G17-#REF!)</f>
        <v/>
      </c>
      <c r="I17" s="197" t="s">
        <v>43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9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str">
        <f>IF(G18="","",G18-#REF!)</f>
        <v/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9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9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91"/>
    </row>
    <row r="21" spans="2:12" s="186" customFormat="1"/>
    <row r="22" spans="2:12" s="186" customFormat="1"/>
    <row r="23" spans="2:12" s="186" customFormat="1"/>
    <row r="24" spans="2:12" s="186" customFormat="1"/>
    <row r="25" spans="2:12" s="186" customFormat="1"/>
    <row r="26" spans="2:12" s="186" customFormat="1"/>
    <row r="27" spans="2:12" s="186" customFormat="1"/>
    <row r="28" spans="2:12" s="186" customFormat="1"/>
    <row r="29" spans="2:12" s="186" customFormat="1"/>
    <row r="30" spans="2:12" s="186" customFormat="1"/>
    <row r="31" spans="2:12" s="186" customFormat="1"/>
    <row r="32" spans="2:12" s="186" customFormat="1"/>
    <row r="33" s="186" customFormat="1"/>
    <row r="34" s="186" customFormat="1"/>
    <row r="35" s="186" customFormat="1"/>
  </sheetData>
  <sheetProtection algorithmName="SHA-512" hashValue="JF/Tz2koIQhP2xhkVMcLNhwKTAAkU0zG9DavwEyK/rCABxnpGIYKyvBkE4adS2syX7BlQLc7CxI7rTqF3MNd5Q==" saltValue="2mOeXvy0IOLd5QV7yKFmsQ==" spinCount="100000" sheet="1" formatCells="0"/>
  <mergeCells count="7">
    <mergeCell ref="D18:E18"/>
    <mergeCell ref="D19:E19"/>
    <mergeCell ref="E4:J4"/>
    <mergeCell ref="K5:K6"/>
    <mergeCell ref="E6:J6"/>
    <mergeCell ref="E5:J5"/>
    <mergeCell ref="E8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AB35"/>
  <sheetViews>
    <sheetView showGridLines="0" view="pageBreakPreview" topLeftCell="C1" zoomScaleNormal="100" zoomScaleSheetLayoutView="100" workbookViewId="0">
      <selection activeCell="E5" sqref="E5:J5"/>
    </sheetView>
  </sheetViews>
  <sheetFormatPr defaultRowHeight="13.5"/>
  <cols>
    <col min="1" max="1" width="2.625" style="186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style="186" customWidth="1"/>
    <col min="13" max="13" width="8.25" style="186" customWidth="1"/>
    <col min="14" max="28" width="9" style="186"/>
  </cols>
  <sheetData>
    <row r="1" spans="1:28" s="186" customFormat="1" ht="14.25" thickBot="1"/>
    <row r="2" spans="1:28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1:28" s="186" customFormat="1" ht="9.9499999999999993" customHeight="1" thickBot="1"/>
    <row r="4" spans="1:28" ht="21" customHeight="1">
      <c r="B4" s="171" t="s">
        <v>15</v>
      </c>
      <c r="C4" s="172"/>
      <c r="D4" s="173"/>
      <c r="E4" s="239" t="str">
        <f>IF('2-1_使用量'!E4="","",'2-1_使用量'!E4)</f>
        <v/>
      </c>
      <c r="F4" s="240"/>
      <c r="G4" s="240"/>
      <c r="H4" s="240"/>
      <c r="I4" s="240"/>
      <c r="J4" s="240"/>
      <c r="K4" s="187" t="s">
        <v>33</v>
      </c>
    </row>
    <row r="5" spans="1:28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9</v>
      </c>
    </row>
    <row r="6" spans="1:28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1:28" s="186" customFormat="1" ht="5.0999999999999996" customHeight="1" thickBot="1"/>
    <row r="8" spans="1:28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  <c r="I8" s="186"/>
      <c r="J8" s="186"/>
      <c r="K8" s="186"/>
    </row>
    <row r="9" spans="1:28" s="186" customFormat="1" ht="9.9499999999999993" customHeight="1" thickBo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28" s="4" customFormat="1" ht="15" customHeight="1" thickBot="1">
      <c r="A10" s="189"/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188"/>
    </row>
    <row r="12" spans="1:28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190"/>
    </row>
    <row r="13" spans="1:28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190"/>
    </row>
    <row r="14" spans="1:28" ht="25.5" customHeight="1">
      <c r="B14" s="12"/>
      <c r="C14" s="192" t="s">
        <v>51</v>
      </c>
      <c r="D14" s="193"/>
      <c r="E14" s="193"/>
      <c r="F14" s="194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91"/>
    </row>
    <row r="15" spans="1:28" ht="25.5" customHeight="1">
      <c r="B15" s="12"/>
      <c r="C15" s="192" t="s">
        <v>0</v>
      </c>
      <c r="D15" s="193"/>
      <c r="E15" s="193"/>
      <c r="F15" s="194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91"/>
    </row>
    <row r="16" spans="1:28" ht="25.5" customHeight="1">
      <c r="B16" s="12"/>
      <c r="C16" s="195" t="s">
        <v>54</v>
      </c>
      <c r="D16" s="193"/>
      <c r="E16" s="193"/>
      <c r="F16" s="194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91"/>
    </row>
    <row r="17" spans="2:12" ht="25.5" customHeight="1">
      <c r="B17" s="12"/>
      <c r="C17" s="196" t="s">
        <v>53</v>
      </c>
      <c r="D17" s="193"/>
      <c r="E17" s="193"/>
      <c r="F17" s="194"/>
      <c r="G17" s="69"/>
      <c r="H17" s="184" t="str">
        <f>IF(G17="","",G17-#REF!)</f>
        <v/>
      </c>
      <c r="I17" s="197" t="s">
        <v>43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9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str">
        <f>IF(G18="","",G18-#REF!)</f>
        <v/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9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9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91"/>
    </row>
    <row r="21" spans="2:12" s="186" customFormat="1"/>
    <row r="22" spans="2:12" s="186" customFormat="1"/>
    <row r="23" spans="2:12" s="186" customFormat="1"/>
    <row r="24" spans="2:12" s="186" customFormat="1"/>
    <row r="25" spans="2:12" s="186" customFormat="1"/>
    <row r="26" spans="2:12" s="186" customFormat="1"/>
    <row r="27" spans="2:12" s="186" customFormat="1"/>
    <row r="28" spans="2:12" s="186" customFormat="1"/>
    <row r="29" spans="2:12" s="186" customFormat="1"/>
    <row r="30" spans="2:12" s="186" customFormat="1"/>
    <row r="31" spans="2:12" s="186" customFormat="1"/>
    <row r="32" spans="2:12" s="186" customFormat="1"/>
    <row r="33" s="186" customFormat="1"/>
    <row r="34" s="186" customFormat="1"/>
    <row r="35" s="186" customFormat="1"/>
  </sheetData>
  <sheetProtection algorithmName="SHA-512" hashValue="snIHuTieKlvhi6rVedsue3yJOH423wAjAATLRxT8CBaQM1vMmgrGlZP9zncZ0XtZh+99ppENZTkmvCJduM7VLg==" saltValue="7md9yi3UaOBnhnxgA/ljdg==" spinCount="100000" sheet="1" formatCells="0"/>
  <mergeCells count="7">
    <mergeCell ref="D18:E18"/>
    <mergeCell ref="D19:E19"/>
    <mergeCell ref="E4:J4"/>
    <mergeCell ref="K5:K6"/>
    <mergeCell ref="E6:J6"/>
    <mergeCell ref="E5:J5"/>
    <mergeCell ref="E8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A1:AB35"/>
  <sheetViews>
    <sheetView showGridLines="0" view="pageBreakPreview" topLeftCell="C1" zoomScaleNormal="100" zoomScaleSheetLayoutView="100" workbookViewId="0">
      <selection activeCell="E5" sqref="E5:J5"/>
    </sheetView>
  </sheetViews>
  <sheetFormatPr defaultRowHeight="13.5"/>
  <cols>
    <col min="1" max="1" width="2.625" style="186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style="186" customWidth="1"/>
    <col min="13" max="13" width="8.25" style="186" customWidth="1"/>
    <col min="14" max="28" width="9" style="186"/>
  </cols>
  <sheetData>
    <row r="1" spans="1:28" s="186" customFormat="1" ht="14.25" thickBot="1"/>
    <row r="2" spans="1:28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1:28" s="186" customFormat="1" ht="9.9499999999999993" customHeight="1" thickBot="1"/>
    <row r="4" spans="1:28" ht="21" customHeight="1">
      <c r="B4" s="171" t="s">
        <v>15</v>
      </c>
      <c r="C4" s="172"/>
      <c r="D4" s="173"/>
      <c r="E4" s="239" t="str">
        <f>IF('2-1_使用量'!E4="","",'2-1_使用量'!E4)</f>
        <v/>
      </c>
      <c r="F4" s="240"/>
      <c r="G4" s="240"/>
      <c r="H4" s="240"/>
      <c r="I4" s="240"/>
      <c r="J4" s="240"/>
      <c r="K4" s="187" t="s">
        <v>33</v>
      </c>
    </row>
    <row r="5" spans="1:28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10</v>
      </c>
    </row>
    <row r="6" spans="1:28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1:28" s="186" customFormat="1" ht="5.0999999999999996" customHeight="1" thickBot="1"/>
    <row r="8" spans="1:28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  <c r="I8" s="186"/>
      <c r="J8" s="186"/>
      <c r="K8" s="186"/>
    </row>
    <row r="9" spans="1:28" s="186" customFormat="1" ht="9.9499999999999993" customHeight="1" thickBo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28" s="4" customFormat="1" ht="15" customHeight="1" thickBot="1">
      <c r="A10" s="189"/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188"/>
    </row>
    <row r="12" spans="1:28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190"/>
    </row>
    <row r="13" spans="1:28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190"/>
    </row>
    <row r="14" spans="1:28" ht="25.5" customHeight="1">
      <c r="B14" s="12"/>
      <c r="C14" s="192" t="s">
        <v>51</v>
      </c>
      <c r="D14" s="193"/>
      <c r="E14" s="193"/>
      <c r="F14" s="194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91"/>
    </row>
    <row r="15" spans="1:28" ht="25.5" customHeight="1">
      <c r="B15" s="12"/>
      <c r="C15" s="192" t="s">
        <v>0</v>
      </c>
      <c r="D15" s="193"/>
      <c r="E15" s="193"/>
      <c r="F15" s="194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91"/>
    </row>
    <row r="16" spans="1:28" ht="25.5" customHeight="1">
      <c r="B16" s="12"/>
      <c r="C16" s="195" t="s">
        <v>54</v>
      </c>
      <c r="D16" s="193"/>
      <c r="E16" s="193"/>
      <c r="F16" s="194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91"/>
    </row>
    <row r="17" spans="2:12" ht="25.5" customHeight="1">
      <c r="B17" s="12"/>
      <c r="C17" s="196" t="s">
        <v>53</v>
      </c>
      <c r="D17" s="193"/>
      <c r="E17" s="193"/>
      <c r="F17" s="194"/>
      <c r="G17" s="69"/>
      <c r="H17" s="184" t="str">
        <f>IF(G17="","",G17-#REF!)</f>
        <v/>
      </c>
      <c r="I17" s="197" t="s">
        <v>43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9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str">
        <f>IF(G18="","",G18-#REF!)</f>
        <v/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9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9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91"/>
    </row>
    <row r="21" spans="2:12" s="186" customFormat="1"/>
    <row r="22" spans="2:12" s="186" customFormat="1"/>
    <row r="23" spans="2:12" s="186" customFormat="1"/>
    <row r="24" spans="2:12" s="186" customFormat="1"/>
    <row r="25" spans="2:12" s="186" customFormat="1"/>
    <row r="26" spans="2:12" s="186" customFormat="1"/>
    <row r="27" spans="2:12" s="186" customFormat="1"/>
    <row r="28" spans="2:12" s="186" customFormat="1"/>
    <row r="29" spans="2:12" s="186" customFormat="1"/>
    <row r="30" spans="2:12" s="186" customFormat="1"/>
    <row r="31" spans="2:12" s="186" customFormat="1"/>
    <row r="32" spans="2:12" s="186" customFormat="1"/>
    <row r="33" s="186" customFormat="1"/>
    <row r="34" s="186" customFormat="1"/>
    <row r="35" s="186" customFormat="1"/>
  </sheetData>
  <sheetProtection algorithmName="SHA-512" hashValue="8tjr302tsC3skG0UeA/rl1bZ9MPKw/Id4OutieNU3bSEK8M00k8SOAUse7IYEAUZFmkn+iNa0q7aeL0y/D9Gyw==" saltValue="TahBDTLOjP+fqKoPAq1HSg==" spinCount="100000" sheet="1" formatCells="0"/>
  <mergeCells count="7">
    <mergeCell ref="D18:E18"/>
    <mergeCell ref="D19:E19"/>
    <mergeCell ref="E4:J4"/>
    <mergeCell ref="K5:K6"/>
    <mergeCell ref="E6:J6"/>
    <mergeCell ref="E5:J5"/>
    <mergeCell ref="E8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</sheetPr>
  <dimension ref="A1:AB35"/>
  <sheetViews>
    <sheetView showGridLines="0" view="pageBreakPreview" topLeftCell="C1" zoomScaleNormal="100" zoomScaleSheetLayoutView="100" workbookViewId="0">
      <selection activeCell="E5" sqref="E5:J5"/>
    </sheetView>
  </sheetViews>
  <sheetFormatPr defaultRowHeight="13.5"/>
  <cols>
    <col min="1" max="1" width="2.625" style="186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style="186" customWidth="1"/>
    <col min="13" max="13" width="8.25" style="186" customWidth="1"/>
    <col min="14" max="28" width="9" style="186"/>
  </cols>
  <sheetData>
    <row r="1" spans="1:28" s="186" customFormat="1" ht="14.25" thickBot="1"/>
    <row r="2" spans="1:28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1:28" s="186" customFormat="1" ht="9.9499999999999993" customHeight="1" thickBot="1"/>
    <row r="4" spans="1:28" ht="21" customHeight="1">
      <c r="B4" s="171" t="s">
        <v>15</v>
      </c>
      <c r="C4" s="172"/>
      <c r="D4" s="173"/>
      <c r="E4" s="239" t="str">
        <f>IF('2-1_使用量'!E4="","",'2-1_使用量'!E4)</f>
        <v/>
      </c>
      <c r="F4" s="240"/>
      <c r="G4" s="240"/>
      <c r="H4" s="240"/>
      <c r="I4" s="240"/>
      <c r="J4" s="240"/>
      <c r="K4" s="187" t="s">
        <v>33</v>
      </c>
    </row>
    <row r="5" spans="1:28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11</v>
      </c>
    </row>
    <row r="6" spans="1:28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1:28" s="186" customFormat="1" ht="5.0999999999999996" customHeight="1" thickBot="1"/>
    <row r="8" spans="1:28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  <c r="I8" s="186"/>
      <c r="J8" s="186"/>
      <c r="K8" s="186"/>
    </row>
    <row r="9" spans="1:28" s="186" customFormat="1" ht="9.9499999999999993" customHeight="1" thickBo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28" s="4" customFormat="1" ht="15" customHeight="1" thickBot="1">
      <c r="A10" s="189"/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188"/>
    </row>
    <row r="12" spans="1:28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190"/>
    </row>
    <row r="13" spans="1:28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190"/>
    </row>
    <row r="14" spans="1:28" ht="25.5" customHeight="1">
      <c r="B14" s="12"/>
      <c r="C14" s="192" t="s">
        <v>51</v>
      </c>
      <c r="D14" s="193"/>
      <c r="E14" s="193"/>
      <c r="F14" s="194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91"/>
    </row>
    <row r="15" spans="1:28" ht="25.5" customHeight="1">
      <c r="B15" s="12"/>
      <c r="C15" s="192" t="s">
        <v>0</v>
      </c>
      <c r="D15" s="193"/>
      <c r="E15" s="193"/>
      <c r="F15" s="194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91"/>
    </row>
    <row r="16" spans="1:28" ht="25.5" customHeight="1">
      <c r="B16" s="12"/>
      <c r="C16" s="195" t="s">
        <v>54</v>
      </c>
      <c r="D16" s="193"/>
      <c r="E16" s="193"/>
      <c r="F16" s="194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91"/>
    </row>
    <row r="17" spans="2:12" ht="25.5" customHeight="1">
      <c r="B17" s="12"/>
      <c r="C17" s="196" t="s">
        <v>53</v>
      </c>
      <c r="D17" s="193"/>
      <c r="E17" s="193"/>
      <c r="F17" s="194"/>
      <c r="G17" s="69"/>
      <c r="H17" s="184" t="str">
        <f>IF(G17="","",G17-#REF!)</f>
        <v/>
      </c>
      <c r="I17" s="197" t="s">
        <v>43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9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str">
        <f>IF(G18="","",G18-#REF!)</f>
        <v/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9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9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91"/>
    </row>
    <row r="21" spans="2:12" s="186" customFormat="1"/>
    <row r="22" spans="2:12" s="186" customFormat="1"/>
    <row r="23" spans="2:12" s="186" customFormat="1"/>
    <row r="24" spans="2:12" s="186" customFormat="1"/>
    <row r="25" spans="2:12" s="186" customFormat="1"/>
    <row r="26" spans="2:12" s="186" customFormat="1"/>
    <row r="27" spans="2:12" s="186" customFormat="1"/>
    <row r="28" spans="2:12" s="186" customFormat="1"/>
    <row r="29" spans="2:12" s="186" customFormat="1"/>
    <row r="30" spans="2:12" s="186" customFormat="1"/>
    <row r="31" spans="2:12" s="186" customFormat="1"/>
    <row r="32" spans="2:12" s="186" customFormat="1"/>
    <row r="33" s="186" customFormat="1"/>
    <row r="34" s="186" customFormat="1"/>
    <row r="35" s="186" customFormat="1"/>
  </sheetData>
  <sheetProtection algorithmName="SHA-512" hashValue="Dou1/ljkLUNYN7uHqd1e78p23wHmTfAjbvIkfpHE2XV9IU6kGZE5cBdL3qi1PUdDsG2cLYkvFtI5d/J1Kyxtlg==" saltValue="FOb7b3wFGXDwYtuZDN14sQ==" spinCount="100000" sheet="1" formatCells="0"/>
  <mergeCells count="7">
    <mergeCell ref="D18:E18"/>
    <mergeCell ref="D19:E19"/>
    <mergeCell ref="E4:J4"/>
    <mergeCell ref="K5:K6"/>
    <mergeCell ref="E6:J6"/>
    <mergeCell ref="E5:J5"/>
    <mergeCell ref="E8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</sheetPr>
  <dimension ref="A1:AB35"/>
  <sheetViews>
    <sheetView showGridLines="0" view="pageBreakPreview" topLeftCell="C1" zoomScaleNormal="100" zoomScaleSheetLayoutView="100" workbookViewId="0">
      <selection activeCell="E5" sqref="E5:J5"/>
    </sheetView>
  </sheetViews>
  <sheetFormatPr defaultRowHeight="13.5"/>
  <cols>
    <col min="1" max="1" width="2.625" style="186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style="186" customWidth="1"/>
    <col min="13" max="13" width="8.25" style="186" customWidth="1"/>
    <col min="14" max="28" width="9" style="186"/>
  </cols>
  <sheetData>
    <row r="1" spans="1:28" s="186" customFormat="1" ht="14.25" thickBot="1"/>
    <row r="2" spans="1:28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1:28" s="186" customFormat="1" ht="9.9499999999999993" customHeight="1" thickBot="1"/>
    <row r="4" spans="1:28" ht="21" customHeight="1">
      <c r="B4" s="171" t="s">
        <v>15</v>
      </c>
      <c r="C4" s="172"/>
      <c r="D4" s="173"/>
      <c r="E4" s="239" t="str">
        <f>IF('2-1_使用量'!E4="","",'2-1_使用量'!E4)</f>
        <v/>
      </c>
      <c r="F4" s="240"/>
      <c r="G4" s="240"/>
      <c r="H4" s="240"/>
      <c r="I4" s="240"/>
      <c r="J4" s="240"/>
      <c r="K4" s="187" t="s">
        <v>33</v>
      </c>
    </row>
    <row r="5" spans="1:28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12</v>
      </c>
    </row>
    <row r="6" spans="1:28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1:28" s="186" customFormat="1" ht="5.0999999999999996" customHeight="1" thickBot="1"/>
    <row r="8" spans="1:28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  <c r="I8" s="186"/>
      <c r="J8" s="186"/>
      <c r="K8" s="186"/>
    </row>
    <row r="9" spans="1:28" s="186" customFormat="1" ht="9.9499999999999993" customHeight="1" thickBo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28" s="4" customFormat="1" ht="15" customHeight="1" thickBot="1">
      <c r="A10" s="189"/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188"/>
    </row>
    <row r="12" spans="1:28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190"/>
    </row>
    <row r="13" spans="1:28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190"/>
    </row>
    <row r="14" spans="1:28" ht="25.5" customHeight="1">
      <c r="B14" s="12"/>
      <c r="C14" s="192" t="s">
        <v>51</v>
      </c>
      <c r="D14" s="193"/>
      <c r="E14" s="193"/>
      <c r="F14" s="194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91"/>
    </row>
    <row r="15" spans="1:28" ht="25.5" customHeight="1">
      <c r="B15" s="12"/>
      <c r="C15" s="192" t="s">
        <v>0</v>
      </c>
      <c r="D15" s="193"/>
      <c r="E15" s="193"/>
      <c r="F15" s="194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91"/>
    </row>
    <row r="16" spans="1:28" ht="25.5" customHeight="1">
      <c r="B16" s="12"/>
      <c r="C16" s="195" t="s">
        <v>54</v>
      </c>
      <c r="D16" s="193"/>
      <c r="E16" s="193"/>
      <c r="F16" s="194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91"/>
    </row>
    <row r="17" spans="2:12" ht="25.5" customHeight="1">
      <c r="B17" s="12"/>
      <c r="C17" s="196" t="s">
        <v>53</v>
      </c>
      <c r="D17" s="193"/>
      <c r="E17" s="193"/>
      <c r="F17" s="194"/>
      <c r="G17" s="69"/>
      <c r="H17" s="184" t="str">
        <f>IF(G17="","",G17-#REF!)</f>
        <v/>
      </c>
      <c r="I17" s="197" t="s">
        <v>43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9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str">
        <f>IF(G18="","",G18-#REF!)</f>
        <v/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9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9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91"/>
    </row>
    <row r="21" spans="2:12" s="186" customFormat="1"/>
    <row r="22" spans="2:12" s="186" customFormat="1"/>
    <row r="23" spans="2:12" s="186" customFormat="1"/>
    <row r="24" spans="2:12" s="186" customFormat="1"/>
    <row r="25" spans="2:12" s="186" customFormat="1"/>
    <row r="26" spans="2:12" s="186" customFormat="1"/>
    <row r="27" spans="2:12" s="186" customFormat="1"/>
    <row r="28" spans="2:12" s="186" customFormat="1"/>
    <row r="29" spans="2:12" s="186" customFormat="1"/>
    <row r="30" spans="2:12" s="186" customFormat="1"/>
    <row r="31" spans="2:12" s="186" customFormat="1"/>
    <row r="32" spans="2:12" s="186" customFormat="1"/>
    <row r="33" s="186" customFormat="1"/>
    <row r="34" s="186" customFormat="1"/>
    <row r="35" s="186" customFormat="1"/>
  </sheetData>
  <sheetProtection algorithmName="SHA-512" hashValue="8Pxvs89UBksqY4sIEMoTDVfa2ov2ACcWELF/izoCTayIx9fPiqOOeLEzk+y1p517HDsSV1IsPt9RlIzs8HpatQ==" saltValue="WMYY0VTb59rgtlR4MmNriA==" spinCount="100000" sheet="1" formatCells="0"/>
  <mergeCells count="7">
    <mergeCell ref="D18:E18"/>
    <mergeCell ref="D19:E19"/>
    <mergeCell ref="E4:J4"/>
    <mergeCell ref="K5:K6"/>
    <mergeCell ref="E6:J6"/>
    <mergeCell ref="E5:J5"/>
    <mergeCell ref="E8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AB35"/>
  <sheetViews>
    <sheetView showGridLines="0" view="pageBreakPreview" topLeftCell="C1" zoomScaleNormal="100" zoomScaleSheetLayoutView="100" workbookViewId="0">
      <selection activeCell="E5" sqref="E5:J5"/>
    </sheetView>
  </sheetViews>
  <sheetFormatPr defaultRowHeight="13.5"/>
  <cols>
    <col min="1" max="1" width="2.625" style="186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style="186" customWidth="1"/>
    <col min="13" max="13" width="8.25" style="186" customWidth="1"/>
    <col min="14" max="28" width="9" style="186"/>
  </cols>
  <sheetData>
    <row r="1" spans="1:28" s="186" customFormat="1" ht="14.25" thickBot="1"/>
    <row r="2" spans="1:28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1:28" s="186" customFormat="1" ht="9.9499999999999993" customHeight="1" thickBot="1"/>
    <row r="4" spans="1:28" ht="21" customHeight="1">
      <c r="B4" s="171" t="s">
        <v>15</v>
      </c>
      <c r="C4" s="172"/>
      <c r="D4" s="173"/>
      <c r="E4" s="239" t="str">
        <f>IF('2-1_使用量'!E4="","",'2-1_使用量'!E4)</f>
        <v/>
      </c>
      <c r="F4" s="240"/>
      <c r="G4" s="240"/>
      <c r="H4" s="240"/>
      <c r="I4" s="240"/>
      <c r="J4" s="240"/>
      <c r="K4" s="187" t="s">
        <v>33</v>
      </c>
    </row>
    <row r="5" spans="1:28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13</v>
      </c>
    </row>
    <row r="6" spans="1:28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1:28" s="186" customFormat="1" ht="5.0999999999999996" customHeight="1" thickBot="1"/>
    <row r="8" spans="1:28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  <c r="I8" s="186"/>
      <c r="J8" s="186"/>
      <c r="K8" s="186"/>
    </row>
    <row r="9" spans="1:28" s="186" customFormat="1" ht="9.9499999999999993" customHeight="1" thickBo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28" s="4" customFormat="1" ht="15" customHeight="1" thickBot="1">
      <c r="A10" s="189"/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188"/>
    </row>
    <row r="12" spans="1:28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190"/>
    </row>
    <row r="13" spans="1:28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190"/>
    </row>
    <row r="14" spans="1:28" ht="25.5" customHeight="1">
      <c r="B14" s="12"/>
      <c r="C14" s="192" t="s">
        <v>51</v>
      </c>
      <c r="D14" s="193"/>
      <c r="E14" s="193"/>
      <c r="F14" s="194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91"/>
    </row>
    <row r="15" spans="1:28" ht="25.5" customHeight="1">
      <c r="B15" s="12"/>
      <c r="C15" s="192" t="s">
        <v>0</v>
      </c>
      <c r="D15" s="193"/>
      <c r="E15" s="193"/>
      <c r="F15" s="194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91"/>
    </row>
    <row r="16" spans="1:28" ht="25.5" customHeight="1">
      <c r="B16" s="12"/>
      <c r="C16" s="195" t="s">
        <v>54</v>
      </c>
      <c r="D16" s="193"/>
      <c r="E16" s="193"/>
      <c r="F16" s="194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91"/>
    </row>
    <row r="17" spans="2:12" ht="25.5" customHeight="1">
      <c r="B17" s="12"/>
      <c r="C17" s="196" t="s">
        <v>53</v>
      </c>
      <c r="D17" s="193"/>
      <c r="E17" s="193"/>
      <c r="F17" s="194"/>
      <c r="G17" s="69"/>
      <c r="H17" s="184" t="str">
        <f>IF(G17="","",G17-#REF!)</f>
        <v/>
      </c>
      <c r="I17" s="197" t="s">
        <v>43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9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str">
        <f>IF(G18="","",G18-#REF!)</f>
        <v/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9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9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91"/>
    </row>
    <row r="21" spans="2:12" s="186" customFormat="1"/>
    <row r="22" spans="2:12" s="186" customFormat="1"/>
    <row r="23" spans="2:12" s="186" customFormat="1"/>
    <row r="24" spans="2:12" s="186" customFormat="1"/>
    <row r="25" spans="2:12" s="186" customFormat="1"/>
    <row r="26" spans="2:12" s="186" customFormat="1"/>
    <row r="27" spans="2:12" s="186" customFormat="1"/>
    <row r="28" spans="2:12" s="186" customFormat="1"/>
    <row r="29" spans="2:12" s="186" customFormat="1"/>
    <row r="30" spans="2:12" s="186" customFormat="1"/>
    <row r="31" spans="2:12" s="186" customFormat="1"/>
    <row r="32" spans="2:12" s="186" customFormat="1"/>
    <row r="33" s="186" customFormat="1"/>
    <row r="34" s="186" customFormat="1"/>
    <row r="35" s="186" customFormat="1"/>
  </sheetData>
  <sheetProtection algorithmName="SHA-512" hashValue="Eau7LZhM5OM9TI5Nc4XTVpiYePT6bSHG9YAFUvOd4MVxhLe8hpHUMLJdQ7XowYuc0phyfu+n/GH1EVYPnEpPCw==" saltValue="PxXkwJePEfyV0ka5NzszYA==" spinCount="100000" sheet="1" formatCells="0"/>
  <mergeCells count="7">
    <mergeCell ref="D18:E18"/>
    <mergeCell ref="D19:E19"/>
    <mergeCell ref="E4:J4"/>
    <mergeCell ref="K5:K6"/>
    <mergeCell ref="E6:J6"/>
    <mergeCell ref="E5:J5"/>
    <mergeCell ref="E8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</sheetPr>
  <dimension ref="A1:AB35"/>
  <sheetViews>
    <sheetView showGridLines="0" view="pageBreakPreview" topLeftCell="C2" zoomScaleNormal="100" zoomScaleSheetLayoutView="100" workbookViewId="0">
      <selection activeCell="E5" sqref="E5:J5"/>
    </sheetView>
  </sheetViews>
  <sheetFormatPr defaultRowHeight="13.5"/>
  <cols>
    <col min="1" max="1" width="2.625" style="186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style="186" customWidth="1"/>
    <col min="13" max="13" width="8.25" style="186" customWidth="1"/>
    <col min="14" max="28" width="9" style="186"/>
  </cols>
  <sheetData>
    <row r="1" spans="1:28" s="186" customFormat="1" ht="14.25" thickBot="1"/>
    <row r="2" spans="1:28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1:28" s="186" customFormat="1" ht="9.9499999999999993" customHeight="1" thickBot="1"/>
    <row r="4" spans="1:28" ht="21" customHeight="1">
      <c r="B4" s="171" t="s">
        <v>15</v>
      </c>
      <c r="C4" s="172"/>
      <c r="D4" s="173"/>
      <c r="E4" s="239" t="str">
        <f>IF('2-1_使用量'!E4="","",'2-1_使用量'!E4)</f>
        <v/>
      </c>
      <c r="F4" s="240"/>
      <c r="G4" s="240"/>
      <c r="H4" s="240"/>
      <c r="I4" s="240"/>
      <c r="J4" s="240"/>
      <c r="K4" s="187" t="s">
        <v>33</v>
      </c>
    </row>
    <row r="5" spans="1:28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14</v>
      </c>
    </row>
    <row r="6" spans="1:28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1:28" s="186" customFormat="1" ht="5.0999999999999996" customHeight="1" thickBot="1"/>
    <row r="8" spans="1:28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  <c r="I8" s="186"/>
      <c r="J8" s="186"/>
      <c r="K8" s="186"/>
    </row>
    <row r="9" spans="1:28" s="186" customFormat="1" ht="9.9499999999999993" customHeight="1" thickBo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28" s="4" customFormat="1" ht="15" customHeight="1" thickBot="1">
      <c r="A10" s="189"/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188"/>
    </row>
    <row r="12" spans="1:28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190"/>
    </row>
    <row r="13" spans="1:28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190"/>
    </row>
    <row r="14" spans="1:28" ht="25.5" customHeight="1">
      <c r="B14" s="12"/>
      <c r="C14" s="192" t="s">
        <v>51</v>
      </c>
      <c r="D14" s="193"/>
      <c r="E14" s="193"/>
      <c r="F14" s="194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91"/>
    </row>
    <row r="15" spans="1:28" ht="25.5" customHeight="1">
      <c r="B15" s="12"/>
      <c r="C15" s="192" t="s">
        <v>0</v>
      </c>
      <c r="D15" s="193"/>
      <c r="E15" s="193"/>
      <c r="F15" s="194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91"/>
    </row>
    <row r="16" spans="1:28" ht="25.5" customHeight="1">
      <c r="B16" s="12"/>
      <c r="C16" s="195" t="s">
        <v>54</v>
      </c>
      <c r="D16" s="193"/>
      <c r="E16" s="193"/>
      <c r="F16" s="194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91"/>
    </row>
    <row r="17" spans="2:12" ht="25.5" customHeight="1">
      <c r="B17" s="12"/>
      <c r="C17" s="196" t="s">
        <v>53</v>
      </c>
      <c r="D17" s="193"/>
      <c r="E17" s="193"/>
      <c r="F17" s="194"/>
      <c r="G17" s="69"/>
      <c r="H17" s="184" t="str">
        <f>IF(G17="","",G17-#REF!)</f>
        <v/>
      </c>
      <c r="I17" s="197" t="s">
        <v>43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9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str">
        <f>IF(G18="","",G18-#REF!)</f>
        <v/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9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9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91"/>
    </row>
    <row r="21" spans="2:12" s="186" customFormat="1"/>
    <row r="22" spans="2:12" s="186" customFormat="1"/>
    <row r="23" spans="2:12" s="186" customFormat="1"/>
    <row r="24" spans="2:12" s="186" customFormat="1"/>
    <row r="25" spans="2:12" s="186" customFormat="1"/>
    <row r="26" spans="2:12" s="186" customFormat="1"/>
    <row r="27" spans="2:12" s="186" customFormat="1"/>
    <row r="28" spans="2:12" s="186" customFormat="1"/>
    <row r="29" spans="2:12" s="186" customFormat="1"/>
    <row r="30" spans="2:12" s="186" customFormat="1"/>
    <row r="31" spans="2:12" s="186" customFormat="1"/>
    <row r="32" spans="2:12" s="186" customFormat="1"/>
    <row r="33" s="186" customFormat="1"/>
    <row r="34" s="186" customFormat="1"/>
    <row r="35" s="186" customFormat="1"/>
  </sheetData>
  <sheetProtection algorithmName="SHA-512" hashValue="eMg4ICulYZOxAPzeq88Meh9dpTdiphATfyZVe5d6dXQeIK8rX1nYutPZzEflrZtKYbCLCSUieFyN0fB5lIdlHQ==" saltValue="Sdux2i+eJ60lrXcxTS22Xw==" spinCount="100000" sheet="1" formatCells="0"/>
  <mergeCells count="7">
    <mergeCell ref="D18:E18"/>
    <mergeCell ref="D19:E19"/>
    <mergeCell ref="E4:J4"/>
    <mergeCell ref="K5:K6"/>
    <mergeCell ref="E6:J6"/>
    <mergeCell ref="E5:J5"/>
    <mergeCell ref="E8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FF00"/>
  </sheetPr>
  <dimension ref="A1:AB35"/>
  <sheetViews>
    <sheetView showGridLines="0" view="pageBreakPreview" topLeftCell="C2" zoomScaleNormal="100" zoomScaleSheetLayoutView="100" workbookViewId="0">
      <selection activeCell="E5" sqref="E5:J5"/>
    </sheetView>
  </sheetViews>
  <sheetFormatPr defaultRowHeight="13.5"/>
  <cols>
    <col min="1" max="1" width="2.625" style="186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style="186" customWidth="1"/>
    <col min="13" max="13" width="8.25" style="186" customWidth="1"/>
    <col min="14" max="28" width="9" style="186"/>
  </cols>
  <sheetData>
    <row r="1" spans="1:28" s="186" customFormat="1" ht="14.25" thickBot="1"/>
    <row r="2" spans="1:28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1:28" s="186" customFormat="1" ht="9.9499999999999993" customHeight="1" thickBot="1"/>
    <row r="4" spans="1:28" ht="21" customHeight="1">
      <c r="B4" s="171" t="s">
        <v>15</v>
      </c>
      <c r="C4" s="172"/>
      <c r="D4" s="173"/>
      <c r="E4" s="239" t="str">
        <f>IF('2-1_使用量'!E4="","",'2-1_使用量'!E4)</f>
        <v/>
      </c>
      <c r="F4" s="240"/>
      <c r="G4" s="240"/>
      <c r="H4" s="240"/>
      <c r="I4" s="240"/>
      <c r="J4" s="240"/>
      <c r="K4" s="187" t="s">
        <v>33</v>
      </c>
    </row>
    <row r="5" spans="1:28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15</v>
      </c>
    </row>
    <row r="6" spans="1:28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1:28" s="186" customFormat="1" ht="5.0999999999999996" customHeight="1" thickBot="1"/>
    <row r="8" spans="1:28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  <c r="I8" s="186"/>
      <c r="J8" s="186"/>
      <c r="K8" s="186"/>
    </row>
    <row r="9" spans="1:28" s="186" customFormat="1" ht="9.9499999999999993" customHeight="1" thickBo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28" s="4" customFormat="1" ht="15" customHeight="1" thickBot="1">
      <c r="A10" s="189"/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188"/>
    </row>
    <row r="12" spans="1:28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190"/>
    </row>
    <row r="13" spans="1:28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190"/>
    </row>
    <row r="14" spans="1:28" ht="25.5" customHeight="1">
      <c r="B14" s="12"/>
      <c r="C14" s="192" t="s">
        <v>51</v>
      </c>
      <c r="D14" s="193"/>
      <c r="E14" s="193"/>
      <c r="F14" s="194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91"/>
    </row>
    <row r="15" spans="1:28" ht="25.5" customHeight="1">
      <c r="B15" s="12"/>
      <c r="C15" s="192" t="s">
        <v>0</v>
      </c>
      <c r="D15" s="193"/>
      <c r="E15" s="193"/>
      <c r="F15" s="194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91"/>
    </row>
    <row r="16" spans="1:28" ht="25.5" customHeight="1">
      <c r="B16" s="12"/>
      <c r="C16" s="195" t="s">
        <v>54</v>
      </c>
      <c r="D16" s="193"/>
      <c r="E16" s="193"/>
      <c r="F16" s="194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91"/>
    </row>
    <row r="17" spans="2:12" ht="25.5" customHeight="1">
      <c r="B17" s="12"/>
      <c r="C17" s="196" t="s">
        <v>53</v>
      </c>
      <c r="D17" s="193"/>
      <c r="E17" s="193"/>
      <c r="F17" s="194"/>
      <c r="G17" s="69"/>
      <c r="H17" s="184" t="str">
        <f>IF(G17="","",G17-#REF!)</f>
        <v/>
      </c>
      <c r="I17" s="197" t="s">
        <v>43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9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str">
        <f>IF(G18="","",G18-#REF!)</f>
        <v/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9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9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91"/>
    </row>
    <row r="21" spans="2:12" s="186" customFormat="1"/>
    <row r="22" spans="2:12" s="186" customFormat="1"/>
    <row r="23" spans="2:12" s="186" customFormat="1"/>
    <row r="24" spans="2:12" s="186" customFormat="1"/>
    <row r="25" spans="2:12" s="186" customFormat="1"/>
    <row r="26" spans="2:12" s="186" customFormat="1"/>
    <row r="27" spans="2:12" s="186" customFormat="1"/>
    <row r="28" spans="2:12" s="186" customFormat="1"/>
    <row r="29" spans="2:12" s="186" customFormat="1"/>
    <row r="30" spans="2:12" s="186" customFormat="1"/>
    <row r="31" spans="2:12" s="186" customFormat="1"/>
    <row r="32" spans="2:12" s="186" customFormat="1"/>
    <row r="33" s="186" customFormat="1"/>
    <row r="34" s="186" customFormat="1"/>
    <row r="35" s="186" customFormat="1"/>
  </sheetData>
  <sheetProtection algorithmName="SHA-512" hashValue="Ik4dpEBWAklfoSpIWsveTcRDu+NSo1ApeM+/AqM/t7UILYfEMfaUzhbL1gJmAyLJFJu61N000Ee97a3paIVg7g==" saltValue="TDgnhmrbgUffaSVcBdejjQ==" spinCount="100000" sheet="1" formatCells="0"/>
  <mergeCells count="7">
    <mergeCell ref="D18:E18"/>
    <mergeCell ref="D19:E19"/>
    <mergeCell ref="E4:J4"/>
    <mergeCell ref="K5:K6"/>
    <mergeCell ref="E6:J6"/>
    <mergeCell ref="E5:J5"/>
    <mergeCell ref="E8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FF00"/>
  </sheetPr>
  <dimension ref="A1:AB35"/>
  <sheetViews>
    <sheetView showGridLines="0" view="pageBreakPreview" topLeftCell="C2" zoomScaleNormal="100" zoomScaleSheetLayoutView="100" workbookViewId="0">
      <selection activeCell="E5" sqref="E5:J5"/>
    </sheetView>
  </sheetViews>
  <sheetFormatPr defaultRowHeight="13.5"/>
  <cols>
    <col min="1" max="1" width="2.625" style="186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style="186" customWidth="1"/>
    <col min="13" max="13" width="8.25" style="186" customWidth="1"/>
    <col min="14" max="28" width="9" style="186"/>
  </cols>
  <sheetData>
    <row r="1" spans="1:28" s="186" customFormat="1" ht="14.25" thickBot="1"/>
    <row r="2" spans="1:28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1:28" s="186" customFormat="1" ht="9.9499999999999993" customHeight="1" thickBot="1"/>
    <row r="4" spans="1:28" ht="21" customHeight="1">
      <c r="B4" s="171" t="s">
        <v>15</v>
      </c>
      <c r="C4" s="172"/>
      <c r="D4" s="173"/>
      <c r="E4" s="239" t="str">
        <f>IF('2-1_使用量'!E4="","",'2-1_使用量'!E4)</f>
        <v/>
      </c>
      <c r="F4" s="240"/>
      <c r="G4" s="240"/>
      <c r="H4" s="240"/>
      <c r="I4" s="240"/>
      <c r="J4" s="240"/>
      <c r="K4" s="187" t="s">
        <v>33</v>
      </c>
    </row>
    <row r="5" spans="1:28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16</v>
      </c>
    </row>
    <row r="6" spans="1:28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1:28" s="186" customFormat="1" ht="5.0999999999999996" customHeight="1" thickBot="1"/>
    <row r="8" spans="1:28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  <c r="I8" s="186"/>
      <c r="J8" s="186"/>
      <c r="K8" s="186"/>
    </row>
    <row r="9" spans="1:28" s="186" customFormat="1" ht="9.9499999999999993" customHeight="1" thickBo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28" s="4" customFormat="1" ht="15" customHeight="1" thickBot="1">
      <c r="A10" s="189"/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188"/>
    </row>
    <row r="12" spans="1:28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190"/>
    </row>
    <row r="13" spans="1:28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190"/>
    </row>
    <row r="14" spans="1:28" ht="25.5" customHeight="1">
      <c r="B14" s="12"/>
      <c r="C14" s="192" t="s">
        <v>51</v>
      </c>
      <c r="D14" s="193"/>
      <c r="E14" s="193"/>
      <c r="F14" s="194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91"/>
    </row>
    <row r="15" spans="1:28" ht="25.5" customHeight="1">
      <c r="B15" s="12"/>
      <c r="C15" s="192" t="s">
        <v>0</v>
      </c>
      <c r="D15" s="193"/>
      <c r="E15" s="193"/>
      <c r="F15" s="194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91"/>
    </row>
    <row r="16" spans="1:28" ht="25.5" customHeight="1">
      <c r="B16" s="12"/>
      <c r="C16" s="195" t="s">
        <v>54</v>
      </c>
      <c r="D16" s="193"/>
      <c r="E16" s="193"/>
      <c r="F16" s="194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91"/>
    </row>
    <row r="17" spans="2:12" ht="25.5" customHeight="1">
      <c r="B17" s="12"/>
      <c r="C17" s="196" t="s">
        <v>53</v>
      </c>
      <c r="D17" s="193"/>
      <c r="E17" s="193"/>
      <c r="F17" s="194"/>
      <c r="G17" s="69"/>
      <c r="H17" s="184" t="str">
        <f>IF(G17="","",G17-#REF!)</f>
        <v/>
      </c>
      <c r="I17" s="197" t="s">
        <v>43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9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str">
        <f>IF(G18="","",G18-#REF!)</f>
        <v/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9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9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91"/>
    </row>
    <row r="21" spans="2:12" s="186" customFormat="1"/>
    <row r="22" spans="2:12" s="186" customFormat="1"/>
    <row r="23" spans="2:12" s="186" customFormat="1"/>
    <row r="24" spans="2:12" s="186" customFormat="1"/>
    <row r="25" spans="2:12" s="186" customFormat="1"/>
    <row r="26" spans="2:12" s="186" customFormat="1"/>
    <row r="27" spans="2:12" s="186" customFormat="1"/>
    <row r="28" spans="2:12" s="186" customFormat="1"/>
    <row r="29" spans="2:12" s="186" customFormat="1"/>
    <row r="30" spans="2:12" s="186" customFormat="1"/>
    <row r="31" spans="2:12" s="186" customFormat="1"/>
    <row r="32" spans="2:12" s="186" customFormat="1"/>
    <row r="33" s="186" customFormat="1"/>
    <row r="34" s="186" customFormat="1"/>
    <row r="35" s="186" customFormat="1"/>
  </sheetData>
  <sheetProtection algorithmName="SHA-512" hashValue="laRTsEGDXwqlHOJVg3GCC3Kjy8XF8UcwaHO8JXo/YK/OkUHQjos2jIuM+xKx+HqDACv5HmpxJaGEaFLqFSAyaQ==" saltValue="lb08yOo4mjTyXc7bfdNLYg==" spinCount="100000" sheet="1" formatCells="0"/>
  <mergeCells count="7">
    <mergeCell ref="D18:E18"/>
    <mergeCell ref="D19:E19"/>
    <mergeCell ref="E4:J4"/>
    <mergeCell ref="K5:K6"/>
    <mergeCell ref="E6:J6"/>
    <mergeCell ref="E5:J5"/>
    <mergeCell ref="E8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B1:J15"/>
  <sheetViews>
    <sheetView showGridLines="0" view="pageBreakPreview" zoomScale="115" zoomScaleNormal="115" zoomScaleSheetLayoutView="115" workbookViewId="0">
      <selection activeCell="D4" sqref="D4:H4"/>
    </sheetView>
  </sheetViews>
  <sheetFormatPr defaultRowHeight="13.5"/>
  <cols>
    <col min="1" max="1" width="2.625" customWidth="1"/>
    <col min="2" max="2" width="3.625" customWidth="1"/>
    <col min="3" max="3" width="12.25" customWidth="1"/>
    <col min="4" max="4" width="22.375" customWidth="1"/>
    <col min="5" max="5" width="2.75" customWidth="1"/>
    <col min="6" max="6" width="14.5" customWidth="1"/>
    <col min="7" max="8" width="4.75" customWidth="1"/>
    <col min="9" max="9" width="12.375" customWidth="1"/>
    <col min="10" max="10" width="11.625" customWidth="1"/>
  </cols>
  <sheetData>
    <row r="1" spans="2:10" ht="14.25" thickBot="1"/>
    <row r="2" spans="2:10" s="87" customFormat="1" ht="20.100000000000001" customHeight="1" thickBot="1">
      <c r="B2" s="84" t="s">
        <v>4</v>
      </c>
      <c r="C2" s="85"/>
      <c r="D2" s="85"/>
      <c r="E2" s="85"/>
      <c r="F2" s="85"/>
      <c r="G2" s="85"/>
      <c r="H2" s="85"/>
      <c r="I2" s="85"/>
      <c r="J2" s="86"/>
    </row>
    <row r="3" spans="2:10" ht="13.5" customHeight="1" thickBot="1"/>
    <row r="4" spans="2:10" ht="20.100000000000001" customHeight="1" thickBot="1">
      <c r="B4" s="19" t="s">
        <v>48</v>
      </c>
      <c r="C4" s="88"/>
      <c r="D4" s="219"/>
      <c r="E4" s="220"/>
      <c r="F4" s="220"/>
      <c r="G4" s="220"/>
      <c r="H4" s="221"/>
      <c r="I4" s="89" t="s">
        <v>68</v>
      </c>
      <c r="J4" s="81"/>
    </row>
    <row r="5" spans="2:10" ht="9.9499999999999993" customHeight="1" thickBot="1">
      <c r="B5" s="2"/>
      <c r="C5" s="2"/>
      <c r="D5" s="2"/>
      <c r="E5" s="2"/>
      <c r="F5" s="2"/>
      <c r="G5" s="2"/>
      <c r="H5" s="2"/>
      <c r="I5" s="2"/>
    </row>
    <row r="6" spans="2:10" ht="17.45" customHeight="1">
      <c r="B6" s="90" t="s">
        <v>58</v>
      </c>
      <c r="C6" s="91"/>
      <c r="D6" s="91"/>
      <c r="E6" s="91"/>
      <c r="F6" s="92"/>
      <c r="G6" s="91"/>
      <c r="H6" s="91"/>
      <c r="I6" s="91"/>
      <c r="J6" s="28"/>
    </row>
    <row r="7" spans="2:10" ht="27.95" customHeight="1">
      <c r="B7" s="224"/>
      <c r="C7" s="93" t="s">
        <v>57</v>
      </c>
      <c r="D7" s="94"/>
      <c r="E7" s="95"/>
      <c r="F7" s="96" t="s">
        <v>45</v>
      </c>
      <c r="G7" s="97" t="s">
        <v>47</v>
      </c>
      <c r="H7" s="107"/>
      <c r="I7" s="204" t="s">
        <v>46</v>
      </c>
      <c r="J7" s="98" t="s">
        <v>47</v>
      </c>
    </row>
    <row r="8" spans="2:10" ht="26.25" customHeight="1">
      <c r="B8" s="224"/>
      <c r="C8" s="99" t="s">
        <v>51</v>
      </c>
      <c r="D8" s="76"/>
      <c r="E8" s="70"/>
      <c r="F8" s="100">
        <v>33.4</v>
      </c>
      <c r="G8" s="222" t="s">
        <v>7</v>
      </c>
      <c r="H8" s="223"/>
      <c r="I8" s="101">
        <v>1.8700000000000001E-2</v>
      </c>
      <c r="J8" s="102" t="s">
        <v>9</v>
      </c>
    </row>
    <row r="9" spans="2:10" ht="26.25" customHeight="1">
      <c r="B9" s="224"/>
      <c r="C9" s="99" t="s">
        <v>0</v>
      </c>
      <c r="D9" s="76"/>
      <c r="E9" s="70"/>
      <c r="F9" s="100">
        <v>38</v>
      </c>
      <c r="G9" s="222" t="s">
        <v>7</v>
      </c>
      <c r="H9" s="223"/>
      <c r="I9" s="101">
        <v>1.8800000000000001E-2</v>
      </c>
      <c r="J9" s="102" t="s">
        <v>9</v>
      </c>
    </row>
    <row r="10" spans="2:10" ht="26.25" customHeight="1">
      <c r="B10" s="224"/>
      <c r="C10" s="75" t="s">
        <v>52</v>
      </c>
      <c r="D10" s="103"/>
      <c r="E10" s="70"/>
      <c r="F10" s="100">
        <v>50.1</v>
      </c>
      <c r="G10" s="222" t="s">
        <v>5</v>
      </c>
      <c r="H10" s="223"/>
      <c r="I10" s="101">
        <v>1.6299999999999999E-2</v>
      </c>
      <c r="J10" s="102" t="s">
        <v>9</v>
      </c>
    </row>
    <row r="11" spans="2:10" ht="26.25" customHeight="1">
      <c r="B11" s="224"/>
      <c r="C11" s="75" t="s">
        <v>53</v>
      </c>
      <c r="D11" s="103"/>
      <c r="E11" s="70"/>
      <c r="F11" s="100">
        <v>38.4</v>
      </c>
      <c r="G11" s="222" t="s">
        <v>8</v>
      </c>
      <c r="H11" s="223"/>
      <c r="I11" s="101">
        <v>1.3899999999999999E-2</v>
      </c>
      <c r="J11" s="102" t="s">
        <v>9</v>
      </c>
    </row>
    <row r="12" spans="2:10" ht="26.25" customHeight="1">
      <c r="B12" s="224"/>
      <c r="C12" s="99" t="s">
        <v>64</v>
      </c>
      <c r="D12" s="80"/>
      <c r="E12" s="104" t="s">
        <v>66</v>
      </c>
      <c r="F12" s="71"/>
      <c r="G12" s="72" t="s">
        <v>50</v>
      </c>
      <c r="H12" s="73"/>
      <c r="I12" s="74"/>
      <c r="J12" s="102" t="s">
        <v>9</v>
      </c>
    </row>
    <row r="13" spans="2:10" ht="26.25" customHeight="1" thickBot="1">
      <c r="B13" s="225"/>
      <c r="C13" s="105" t="s">
        <v>64</v>
      </c>
      <c r="D13" s="198"/>
      <c r="E13" s="199" t="s">
        <v>66</v>
      </c>
      <c r="F13" s="200"/>
      <c r="G13" s="201" t="s">
        <v>50</v>
      </c>
      <c r="H13" s="202"/>
      <c r="I13" s="203"/>
      <c r="J13" s="106" t="s">
        <v>9</v>
      </c>
    </row>
    <row r="14" spans="2:10" ht="24.95" customHeight="1" thickBot="1">
      <c r="B14" s="108" t="s">
        <v>3</v>
      </c>
      <c r="C14" s="109"/>
      <c r="D14" s="109"/>
      <c r="E14" s="109"/>
      <c r="F14" s="110"/>
      <c r="G14" s="226">
        <v>2.58E-2</v>
      </c>
      <c r="H14" s="227"/>
      <c r="I14" s="111" t="s">
        <v>6</v>
      </c>
    </row>
    <row r="15" spans="2:10" ht="15.75" customHeight="1"/>
  </sheetData>
  <sheetProtection algorithmName="SHA-512" hashValue="yjLAz0ASwbCDgIVGs4XhPLioD/eBTJM41bVr4Hcnff3jALNUGSTiZj9AxIuop6pUMEuT6fr+WSqLUCt+5JbJYg==" saltValue="B7ztMfsf0m+7Gux1SOGOYw==" spinCount="100000" sheet="1" formatCells="0"/>
  <mergeCells count="7">
    <mergeCell ref="D4:H4"/>
    <mergeCell ref="G11:H11"/>
    <mergeCell ref="B7:B13"/>
    <mergeCell ref="G14:H14"/>
    <mergeCell ref="G10:H10"/>
    <mergeCell ref="G9:H9"/>
    <mergeCell ref="G8:H8"/>
  </mergeCells>
  <phoneticPr fontId="23"/>
  <dataValidations count="1">
    <dataValidation type="list" allowBlank="1" showInputMessage="1" showErrorMessage="1" sqref="J4">
      <formula1>"2022,2023,2024,2025"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portrait" blackAndWhite="1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FF00"/>
  </sheetPr>
  <dimension ref="A1:AB35"/>
  <sheetViews>
    <sheetView showGridLines="0" view="pageBreakPreview" topLeftCell="C2" zoomScaleNormal="100" zoomScaleSheetLayoutView="100" workbookViewId="0">
      <selection activeCell="E5" sqref="E5:J5"/>
    </sheetView>
  </sheetViews>
  <sheetFormatPr defaultRowHeight="13.5"/>
  <cols>
    <col min="1" max="1" width="2.625" style="186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style="186" customWidth="1"/>
    <col min="13" max="13" width="8.25" style="186" customWidth="1"/>
    <col min="14" max="28" width="9" style="186"/>
  </cols>
  <sheetData>
    <row r="1" spans="1:28" s="186" customFormat="1" ht="14.25" thickBot="1"/>
    <row r="2" spans="1:28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1:28" s="186" customFormat="1" ht="9.9499999999999993" customHeight="1" thickBot="1"/>
    <row r="4" spans="1:28" ht="21" customHeight="1">
      <c r="B4" s="171" t="s">
        <v>15</v>
      </c>
      <c r="C4" s="172"/>
      <c r="D4" s="173"/>
      <c r="E4" s="239" t="str">
        <f>IF('2-1_使用量'!E4="","",'2-1_使用量'!E4)</f>
        <v/>
      </c>
      <c r="F4" s="240"/>
      <c r="G4" s="240"/>
      <c r="H4" s="240"/>
      <c r="I4" s="240"/>
      <c r="J4" s="240"/>
      <c r="K4" s="187" t="s">
        <v>33</v>
      </c>
    </row>
    <row r="5" spans="1:28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17</v>
      </c>
    </row>
    <row r="6" spans="1:28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1:28" s="186" customFormat="1" ht="5.0999999999999996" customHeight="1" thickBot="1"/>
    <row r="8" spans="1:28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  <c r="I8" s="186"/>
      <c r="J8" s="186"/>
      <c r="K8" s="186"/>
    </row>
    <row r="9" spans="1:28" s="186" customFormat="1" ht="9.9499999999999993" customHeight="1" thickBo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28" s="4" customFormat="1" ht="15" customHeight="1" thickBot="1">
      <c r="A10" s="189"/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188"/>
    </row>
    <row r="12" spans="1:28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190"/>
    </row>
    <row r="13" spans="1:28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190"/>
    </row>
    <row r="14" spans="1:28" ht="25.5" customHeight="1">
      <c r="B14" s="12"/>
      <c r="C14" s="192" t="s">
        <v>51</v>
      </c>
      <c r="D14" s="193"/>
      <c r="E14" s="193"/>
      <c r="F14" s="194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91"/>
    </row>
    <row r="15" spans="1:28" ht="25.5" customHeight="1">
      <c r="B15" s="12"/>
      <c r="C15" s="192" t="s">
        <v>0</v>
      </c>
      <c r="D15" s="193"/>
      <c r="E15" s="193"/>
      <c r="F15" s="194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91"/>
    </row>
    <row r="16" spans="1:28" ht="25.5" customHeight="1">
      <c r="B16" s="12"/>
      <c r="C16" s="195" t="s">
        <v>54</v>
      </c>
      <c r="D16" s="193"/>
      <c r="E16" s="193"/>
      <c r="F16" s="194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91"/>
    </row>
    <row r="17" spans="2:12" ht="25.5" customHeight="1">
      <c r="B17" s="12"/>
      <c r="C17" s="196" t="s">
        <v>53</v>
      </c>
      <c r="D17" s="193"/>
      <c r="E17" s="193"/>
      <c r="F17" s="194"/>
      <c r="G17" s="69"/>
      <c r="H17" s="184" t="str">
        <f>IF(G17="","",G17-#REF!)</f>
        <v/>
      </c>
      <c r="I17" s="197" t="s">
        <v>43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9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str">
        <f>IF(G18="","",G18-#REF!)</f>
        <v/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9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9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91"/>
    </row>
    <row r="21" spans="2:12" s="186" customFormat="1"/>
    <row r="22" spans="2:12" s="186" customFormat="1"/>
    <row r="23" spans="2:12" s="186" customFormat="1"/>
    <row r="24" spans="2:12" s="186" customFormat="1"/>
    <row r="25" spans="2:12" s="186" customFormat="1"/>
    <row r="26" spans="2:12" s="186" customFormat="1"/>
    <row r="27" spans="2:12" s="186" customFormat="1"/>
    <row r="28" spans="2:12" s="186" customFormat="1"/>
    <row r="29" spans="2:12" s="186" customFormat="1"/>
    <row r="30" spans="2:12" s="186" customFormat="1"/>
    <row r="31" spans="2:12" s="186" customFormat="1"/>
    <row r="32" spans="2:12" s="186" customFormat="1"/>
    <row r="33" s="186" customFormat="1"/>
    <row r="34" s="186" customFormat="1"/>
    <row r="35" s="186" customFormat="1"/>
  </sheetData>
  <sheetProtection algorithmName="SHA-512" hashValue="CzQOxaB/INB9Zia79qiqtxj4AOEf23d9QnxbuzHtyaOZyoyCll00VLjZocKwitp+s0/HhzuHrmGLxIiQfeTH0w==" saltValue="uCgKRGb+k6zPuHcII1okbg==" spinCount="100000" sheet="1" formatCells="0"/>
  <mergeCells count="7">
    <mergeCell ref="D18:E18"/>
    <mergeCell ref="D19:E19"/>
    <mergeCell ref="E4:J4"/>
    <mergeCell ref="K5:K6"/>
    <mergeCell ref="E6:J6"/>
    <mergeCell ref="E5:J5"/>
    <mergeCell ref="E8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FF00"/>
  </sheetPr>
  <dimension ref="A1:AB35"/>
  <sheetViews>
    <sheetView showGridLines="0" view="pageBreakPreview" topLeftCell="C2" zoomScaleNormal="100" zoomScaleSheetLayoutView="100" workbookViewId="0">
      <selection activeCell="E5" sqref="E5:J5"/>
    </sheetView>
  </sheetViews>
  <sheetFormatPr defaultRowHeight="13.5"/>
  <cols>
    <col min="1" max="1" width="2.625" style="186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style="186" customWidth="1"/>
    <col min="13" max="13" width="8.25" style="186" customWidth="1"/>
    <col min="14" max="28" width="9" style="186"/>
  </cols>
  <sheetData>
    <row r="1" spans="1:28" s="186" customFormat="1" ht="14.25" thickBot="1"/>
    <row r="2" spans="1:28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1:28" s="186" customFormat="1" ht="9.9499999999999993" customHeight="1" thickBot="1"/>
    <row r="4" spans="1:28" ht="21" customHeight="1">
      <c r="B4" s="171" t="s">
        <v>15</v>
      </c>
      <c r="C4" s="172"/>
      <c r="D4" s="173"/>
      <c r="E4" s="239" t="str">
        <f>IF('2-1_使用量'!E4="","",'2-1_使用量'!E4)</f>
        <v/>
      </c>
      <c r="F4" s="240"/>
      <c r="G4" s="240"/>
      <c r="H4" s="240"/>
      <c r="I4" s="240"/>
      <c r="J4" s="240"/>
      <c r="K4" s="187" t="s">
        <v>33</v>
      </c>
    </row>
    <row r="5" spans="1:28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18</v>
      </c>
    </row>
    <row r="6" spans="1:28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1:28" s="186" customFormat="1" ht="5.0999999999999996" customHeight="1" thickBot="1"/>
    <row r="8" spans="1:28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  <c r="I8" s="186"/>
      <c r="J8" s="186"/>
      <c r="K8" s="186"/>
    </row>
    <row r="9" spans="1:28" s="186" customFormat="1" ht="9.9499999999999993" customHeight="1" thickBo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28" s="4" customFormat="1" ht="15" customHeight="1" thickBot="1">
      <c r="A10" s="189"/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188"/>
    </row>
    <row r="12" spans="1:28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190"/>
    </row>
    <row r="13" spans="1:28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190"/>
    </row>
    <row r="14" spans="1:28" ht="25.5" customHeight="1">
      <c r="B14" s="12"/>
      <c r="C14" s="192" t="s">
        <v>51</v>
      </c>
      <c r="D14" s="193"/>
      <c r="E14" s="193"/>
      <c r="F14" s="194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91"/>
    </row>
    <row r="15" spans="1:28" ht="25.5" customHeight="1">
      <c r="B15" s="12"/>
      <c r="C15" s="192" t="s">
        <v>0</v>
      </c>
      <c r="D15" s="193"/>
      <c r="E15" s="193"/>
      <c r="F15" s="194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91"/>
    </row>
    <row r="16" spans="1:28" ht="25.5" customHeight="1">
      <c r="B16" s="12"/>
      <c r="C16" s="195" t="s">
        <v>54</v>
      </c>
      <c r="D16" s="193"/>
      <c r="E16" s="193"/>
      <c r="F16" s="194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91"/>
    </row>
    <row r="17" spans="2:12" ht="25.5" customHeight="1">
      <c r="B17" s="12"/>
      <c r="C17" s="196" t="s">
        <v>53</v>
      </c>
      <c r="D17" s="193"/>
      <c r="E17" s="193"/>
      <c r="F17" s="194"/>
      <c r="G17" s="69"/>
      <c r="H17" s="184" t="str">
        <f>IF(G17="","",G17-#REF!)</f>
        <v/>
      </c>
      <c r="I17" s="197" t="s">
        <v>43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9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str">
        <f>IF(G18="","",G18-#REF!)</f>
        <v/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9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9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91"/>
    </row>
    <row r="21" spans="2:12" s="186" customFormat="1"/>
    <row r="22" spans="2:12" s="186" customFormat="1"/>
    <row r="23" spans="2:12" s="186" customFormat="1"/>
    <row r="24" spans="2:12" s="186" customFormat="1"/>
    <row r="25" spans="2:12" s="186" customFormat="1"/>
    <row r="26" spans="2:12" s="186" customFormat="1"/>
    <row r="27" spans="2:12" s="186" customFormat="1"/>
    <row r="28" spans="2:12" s="186" customFormat="1"/>
    <row r="29" spans="2:12" s="186" customFormat="1"/>
    <row r="30" spans="2:12" s="186" customFormat="1"/>
    <row r="31" spans="2:12" s="186" customFormat="1"/>
    <row r="32" spans="2:12" s="186" customFormat="1"/>
    <row r="33" s="186" customFormat="1"/>
    <row r="34" s="186" customFormat="1"/>
    <row r="35" s="186" customFormat="1"/>
  </sheetData>
  <sheetProtection algorithmName="SHA-512" hashValue="Td/WTglJcLnZlXLFis24i0D9PFCsdO8677uF+pGIj0PdY4Vpg+9MM5B3o3OZg8ok4lk0ivqHKT3kdK9t3wH03w==" saltValue="jeOwnQ+dzf8QI7LMUWGPqg==" spinCount="100000" sheet="1" formatCells="0"/>
  <mergeCells count="7">
    <mergeCell ref="D18:E18"/>
    <mergeCell ref="D19:E19"/>
    <mergeCell ref="E4:J4"/>
    <mergeCell ref="K5:K6"/>
    <mergeCell ref="E6:J6"/>
    <mergeCell ref="E5:J5"/>
    <mergeCell ref="E8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FF00"/>
  </sheetPr>
  <dimension ref="A1:AB35"/>
  <sheetViews>
    <sheetView showGridLines="0" view="pageBreakPreview" topLeftCell="C2" zoomScaleNormal="100" zoomScaleSheetLayoutView="100" workbookViewId="0">
      <selection activeCell="E5" sqref="E5:J5"/>
    </sheetView>
  </sheetViews>
  <sheetFormatPr defaultRowHeight="13.5"/>
  <cols>
    <col min="1" max="1" width="2.625" style="186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style="186" customWidth="1"/>
    <col min="13" max="13" width="8.25" style="186" customWidth="1"/>
    <col min="14" max="28" width="9" style="186"/>
  </cols>
  <sheetData>
    <row r="1" spans="1:28" s="186" customFormat="1" ht="14.25" thickBot="1"/>
    <row r="2" spans="1:28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1:28" s="186" customFormat="1" ht="9.9499999999999993" customHeight="1" thickBot="1"/>
    <row r="4" spans="1:28" ht="21" customHeight="1">
      <c r="B4" s="171" t="s">
        <v>15</v>
      </c>
      <c r="C4" s="172"/>
      <c r="D4" s="173"/>
      <c r="E4" s="239" t="str">
        <f>IF('2-1_使用量'!E4="","",'2-1_使用量'!E4)</f>
        <v/>
      </c>
      <c r="F4" s="240"/>
      <c r="G4" s="240"/>
      <c r="H4" s="240"/>
      <c r="I4" s="240"/>
      <c r="J4" s="240"/>
      <c r="K4" s="187" t="s">
        <v>33</v>
      </c>
    </row>
    <row r="5" spans="1:28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19</v>
      </c>
    </row>
    <row r="6" spans="1:28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1:28" s="186" customFormat="1" ht="5.0999999999999996" customHeight="1" thickBot="1"/>
    <row r="8" spans="1:28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  <c r="I8" s="186"/>
      <c r="J8" s="186"/>
      <c r="K8" s="186"/>
    </row>
    <row r="9" spans="1:28" s="186" customFormat="1" ht="9.9499999999999993" customHeight="1" thickBo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28" s="4" customFormat="1" ht="15" customHeight="1" thickBot="1">
      <c r="A10" s="189"/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188"/>
    </row>
    <row r="12" spans="1:28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190"/>
    </row>
    <row r="13" spans="1:28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190"/>
    </row>
    <row r="14" spans="1:28" ht="25.5" customHeight="1">
      <c r="B14" s="12"/>
      <c r="C14" s="192" t="s">
        <v>51</v>
      </c>
      <c r="D14" s="193"/>
      <c r="E14" s="193"/>
      <c r="F14" s="194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91"/>
    </row>
    <row r="15" spans="1:28" ht="25.5" customHeight="1">
      <c r="B15" s="12"/>
      <c r="C15" s="192" t="s">
        <v>0</v>
      </c>
      <c r="D15" s="193"/>
      <c r="E15" s="193"/>
      <c r="F15" s="194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91"/>
    </row>
    <row r="16" spans="1:28" ht="25.5" customHeight="1">
      <c r="B16" s="12"/>
      <c r="C16" s="195" t="s">
        <v>54</v>
      </c>
      <c r="D16" s="193"/>
      <c r="E16" s="193"/>
      <c r="F16" s="194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91"/>
    </row>
    <row r="17" spans="2:12" ht="25.5" customHeight="1">
      <c r="B17" s="12"/>
      <c r="C17" s="196" t="s">
        <v>53</v>
      </c>
      <c r="D17" s="193"/>
      <c r="E17" s="193"/>
      <c r="F17" s="194"/>
      <c r="G17" s="69"/>
      <c r="H17" s="184" t="str">
        <f>IF(G17="","",G17-#REF!)</f>
        <v/>
      </c>
      <c r="I17" s="197" t="s">
        <v>43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9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str">
        <f>IF(G18="","",G18-#REF!)</f>
        <v/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9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9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91"/>
    </row>
    <row r="21" spans="2:12" s="186" customFormat="1"/>
    <row r="22" spans="2:12" s="186" customFormat="1"/>
    <row r="23" spans="2:12" s="186" customFormat="1"/>
    <row r="24" spans="2:12" s="186" customFormat="1"/>
    <row r="25" spans="2:12" s="186" customFormat="1"/>
    <row r="26" spans="2:12" s="186" customFormat="1"/>
    <row r="27" spans="2:12" s="186" customFormat="1"/>
    <row r="28" spans="2:12" s="186" customFormat="1"/>
    <row r="29" spans="2:12" s="186" customFormat="1"/>
    <row r="30" spans="2:12" s="186" customFormat="1"/>
    <row r="31" spans="2:12" s="186" customFormat="1"/>
    <row r="32" spans="2:12" s="186" customFormat="1"/>
    <row r="33" s="186" customFormat="1"/>
    <row r="34" s="186" customFormat="1"/>
    <row r="35" s="186" customFormat="1"/>
  </sheetData>
  <sheetProtection algorithmName="SHA-512" hashValue="jXspuf8Jo+E6iwEvjDIAS9L4sK5kVbgV3DSxZvMcEzrd8P6OCTevrrb1VWr4UKSI6uM6NFVGUV22NYEnlpOjAQ==" saltValue="vW6r5Uqc+szF737/0u/Ubg==" spinCount="100000" sheet="1" formatCells="0"/>
  <mergeCells count="7">
    <mergeCell ref="D18:E18"/>
    <mergeCell ref="D19:E19"/>
    <mergeCell ref="E4:J4"/>
    <mergeCell ref="K5:K6"/>
    <mergeCell ref="E6:J6"/>
    <mergeCell ref="E5:J5"/>
    <mergeCell ref="E8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FF00"/>
  </sheetPr>
  <dimension ref="A1:AB35"/>
  <sheetViews>
    <sheetView showGridLines="0" view="pageBreakPreview" topLeftCell="C2" zoomScaleNormal="100" zoomScaleSheetLayoutView="100" workbookViewId="0">
      <selection activeCell="E5" sqref="E5:J5"/>
    </sheetView>
  </sheetViews>
  <sheetFormatPr defaultRowHeight="13.5"/>
  <cols>
    <col min="1" max="1" width="2.625" style="186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style="186" customWidth="1"/>
    <col min="13" max="13" width="8.25" style="186" customWidth="1"/>
    <col min="14" max="28" width="9" style="186"/>
  </cols>
  <sheetData>
    <row r="1" spans="1:28" s="186" customFormat="1" ht="14.25" thickBot="1"/>
    <row r="2" spans="1:28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1:28" s="186" customFormat="1" ht="9.9499999999999993" customHeight="1" thickBot="1"/>
    <row r="4" spans="1:28" ht="21" customHeight="1">
      <c r="B4" s="171" t="s">
        <v>15</v>
      </c>
      <c r="C4" s="172"/>
      <c r="D4" s="173"/>
      <c r="E4" s="239" t="str">
        <f>IF('2-1_使用量'!E4="","",'2-1_使用量'!E4)</f>
        <v/>
      </c>
      <c r="F4" s="240"/>
      <c r="G4" s="240"/>
      <c r="H4" s="240"/>
      <c r="I4" s="240"/>
      <c r="J4" s="240"/>
      <c r="K4" s="187" t="s">
        <v>33</v>
      </c>
    </row>
    <row r="5" spans="1:28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20</v>
      </c>
    </row>
    <row r="6" spans="1:28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1:28" s="186" customFormat="1" ht="5.0999999999999996" customHeight="1" thickBot="1"/>
    <row r="8" spans="1:28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  <c r="I8" s="186"/>
      <c r="J8" s="186"/>
      <c r="K8" s="186"/>
    </row>
    <row r="9" spans="1:28" s="186" customFormat="1" ht="9.9499999999999993" customHeight="1" thickBo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28" s="4" customFormat="1" ht="15" customHeight="1" thickBot="1">
      <c r="A10" s="189"/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188"/>
    </row>
    <row r="12" spans="1:28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190"/>
    </row>
    <row r="13" spans="1:28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190"/>
    </row>
    <row r="14" spans="1:28" ht="25.5" customHeight="1">
      <c r="B14" s="12"/>
      <c r="C14" s="192" t="s">
        <v>51</v>
      </c>
      <c r="D14" s="193"/>
      <c r="E14" s="193"/>
      <c r="F14" s="194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91"/>
    </row>
    <row r="15" spans="1:28" ht="25.5" customHeight="1">
      <c r="B15" s="12"/>
      <c r="C15" s="192" t="s">
        <v>0</v>
      </c>
      <c r="D15" s="193"/>
      <c r="E15" s="193"/>
      <c r="F15" s="194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91"/>
    </row>
    <row r="16" spans="1:28" ht="25.5" customHeight="1">
      <c r="B16" s="12"/>
      <c r="C16" s="195" t="s">
        <v>54</v>
      </c>
      <c r="D16" s="193"/>
      <c r="E16" s="193"/>
      <c r="F16" s="194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91"/>
    </row>
    <row r="17" spans="2:12" ht="25.5" customHeight="1">
      <c r="B17" s="12"/>
      <c r="C17" s="196" t="s">
        <v>53</v>
      </c>
      <c r="D17" s="193"/>
      <c r="E17" s="193"/>
      <c r="F17" s="194"/>
      <c r="G17" s="69"/>
      <c r="H17" s="184" t="str">
        <f>IF(G17="","",G17-#REF!)</f>
        <v/>
      </c>
      <c r="I17" s="197" t="s">
        <v>43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9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str">
        <f>IF(G18="","",G18-#REF!)</f>
        <v/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9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9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91"/>
    </row>
    <row r="21" spans="2:12" s="186" customFormat="1"/>
    <row r="22" spans="2:12" s="186" customFormat="1"/>
    <row r="23" spans="2:12" s="186" customFormat="1"/>
    <row r="24" spans="2:12" s="186" customFormat="1"/>
    <row r="25" spans="2:12" s="186" customFormat="1"/>
    <row r="26" spans="2:12" s="186" customFormat="1"/>
    <row r="27" spans="2:12" s="186" customFormat="1"/>
    <row r="28" spans="2:12" s="186" customFormat="1"/>
    <row r="29" spans="2:12" s="186" customFormat="1"/>
    <row r="30" spans="2:12" s="186" customFormat="1"/>
    <row r="31" spans="2:12" s="186" customFormat="1"/>
    <row r="32" spans="2:12" s="186" customFormat="1"/>
    <row r="33" s="186" customFormat="1"/>
    <row r="34" s="186" customFormat="1"/>
    <row r="35" s="186" customFormat="1"/>
  </sheetData>
  <sheetProtection algorithmName="SHA-512" hashValue="dLoFIir86fq1PoJgEowvKrZ3WEoE3J7XlsESebvB1M36ysMlu25L6dtkb/CGC1zVSd5/Tox49mvkhzu60UtNyQ==" saltValue="uoBE+uGU6uiPTkNKCcIcbw==" spinCount="100000" sheet="1" formatCells="0"/>
  <mergeCells count="7">
    <mergeCell ref="D18:E18"/>
    <mergeCell ref="D19:E19"/>
    <mergeCell ref="E4:J4"/>
    <mergeCell ref="K5:K6"/>
    <mergeCell ref="E6:J6"/>
    <mergeCell ref="E5:J5"/>
    <mergeCell ref="E8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O28"/>
  <sheetViews>
    <sheetView showGridLines="0" zoomScale="85" zoomScaleNormal="85" workbookViewId="0">
      <selection activeCell="F8" sqref="F8"/>
    </sheetView>
  </sheetViews>
  <sheetFormatPr defaultRowHeight="13.5"/>
  <cols>
    <col min="1" max="1" width="5.625" customWidth="1"/>
    <col min="2" max="2" width="8.625" customWidth="1"/>
    <col min="3" max="3" width="20.625" customWidth="1"/>
    <col min="6" max="6" width="16.625" customWidth="1"/>
    <col min="7" max="7" width="20.625" customWidth="1"/>
    <col min="8" max="8" width="8.625" customWidth="1"/>
    <col min="9" max="9" width="5.625" customWidth="1"/>
    <col min="10" max="10" width="8.625" customWidth="1"/>
    <col min="11" max="11" width="9.625" customWidth="1"/>
    <col min="12" max="12" width="8.625" customWidth="1"/>
    <col min="13" max="13" width="9.625" customWidth="1"/>
    <col min="14" max="14" width="11.625" customWidth="1"/>
    <col min="15" max="15" width="10.625" customWidth="1"/>
  </cols>
  <sheetData>
    <row r="1" spans="2:15" ht="14.25" thickBot="1"/>
    <row r="2" spans="2:15" ht="21.95" customHeight="1" thickBot="1">
      <c r="B2" s="112" t="s">
        <v>44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2:15" ht="14.25" thickBot="1"/>
    <row r="4" spans="2:15" ht="20.100000000000001" customHeight="1" thickBot="1">
      <c r="B4" s="115" t="s">
        <v>35</v>
      </c>
      <c r="C4" s="116"/>
      <c r="D4" s="230" t="str">
        <f>IF('1_排出係数'!D4="","",'1_排出係数'!D4)</f>
        <v/>
      </c>
      <c r="E4" s="231"/>
      <c r="F4" s="231"/>
      <c r="G4" s="231"/>
      <c r="H4" s="231"/>
      <c r="I4" s="231"/>
      <c r="J4" s="231"/>
      <c r="K4" s="231"/>
      <c r="L4" s="232"/>
      <c r="M4" s="117" t="s">
        <v>49</v>
      </c>
      <c r="N4" s="118"/>
      <c r="O4" s="119" t="str">
        <f>IF(O28=0,"",100-O28)</f>
        <v/>
      </c>
    </row>
    <row r="5" spans="2:15" ht="8.1" customHeight="1" thickBot="1"/>
    <row r="6" spans="2:15" ht="42" customHeight="1">
      <c r="B6" s="233" t="s">
        <v>39</v>
      </c>
      <c r="C6" s="237" t="s">
        <v>60</v>
      </c>
      <c r="D6" s="120" t="s">
        <v>28</v>
      </c>
      <c r="E6" s="121"/>
      <c r="F6" s="122" t="s">
        <v>59</v>
      </c>
      <c r="G6" s="123"/>
      <c r="H6" s="123"/>
      <c r="I6" s="124"/>
      <c r="J6" s="125" t="s">
        <v>30</v>
      </c>
      <c r="K6" s="121"/>
      <c r="L6" s="125" t="s">
        <v>31</v>
      </c>
      <c r="M6" s="123"/>
      <c r="N6" s="121"/>
      <c r="O6" s="228" t="s">
        <v>41</v>
      </c>
    </row>
    <row r="7" spans="2:15" ht="30" customHeight="1">
      <c r="B7" s="234"/>
      <c r="C7" s="238"/>
      <c r="D7" s="126" t="s">
        <v>38</v>
      </c>
      <c r="E7" s="127" t="s">
        <v>37</v>
      </c>
      <c r="F7" s="128" t="s">
        <v>40</v>
      </c>
      <c r="G7" s="129" t="s">
        <v>32</v>
      </c>
      <c r="H7" s="129" t="s">
        <v>29</v>
      </c>
      <c r="I7" s="130" t="s">
        <v>2</v>
      </c>
      <c r="J7" s="131" t="s">
        <v>29</v>
      </c>
      <c r="K7" s="132" t="s">
        <v>2</v>
      </c>
      <c r="L7" s="131" t="s">
        <v>29</v>
      </c>
      <c r="M7" s="129" t="s">
        <v>2</v>
      </c>
      <c r="N7" s="127" t="s">
        <v>36</v>
      </c>
      <c r="O7" s="229"/>
    </row>
    <row r="8" spans="2:15" ht="23.1" customHeight="1">
      <c r="B8" s="133">
        <v>1</v>
      </c>
      <c r="C8" s="134">
        <f t="shared" ref="C8:C27" ca="1" si="0">INDIRECT("'2-"&amp;B8&amp;"_使用量'!E5")</f>
        <v>0</v>
      </c>
      <c r="D8" s="135">
        <f t="shared" ref="D8:D27" ca="1" si="1">INDIRECT("'2-"&amp;B8&amp;"_使用量'!E8")</f>
        <v>0</v>
      </c>
      <c r="E8" s="136" t="str">
        <f ca="1">IFERROR(D8/SUM($D$8:$D$27)*100,"")</f>
        <v/>
      </c>
      <c r="F8" s="34"/>
      <c r="G8" s="35"/>
      <c r="H8" s="36"/>
      <c r="I8" s="37"/>
      <c r="J8" s="137">
        <f t="shared" ref="J8:J27" si="2">IF(H8="",0,ROUND(D8/H8,2))</f>
        <v>0</v>
      </c>
      <c r="K8" s="138" t="str">
        <f>IF(I8="","",CONCATENATE("t-CO2/",I8))</f>
        <v/>
      </c>
      <c r="L8" s="46"/>
      <c r="M8" s="139" t="str">
        <f t="shared" ref="M8:M27" si="3">IF(I8="","",K8)</f>
        <v/>
      </c>
      <c r="N8" s="140">
        <f>IF(L8="",0,L8/J8*100)</f>
        <v>0</v>
      </c>
      <c r="O8" s="141" t="str">
        <f>IF(H8="","",ROUND(E8*N8/100,1))</f>
        <v/>
      </c>
    </row>
    <row r="9" spans="2:15" ht="23.1" customHeight="1">
      <c r="B9" s="142">
        <v>2</v>
      </c>
      <c r="C9" s="143">
        <f t="shared" ca="1" si="0"/>
        <v>0</v>
      </c>
      <c r="D9" s="144">
        <f t="shared" ca="1" si="1"/>
        <v>0</v>
      </c>
      <c r="E9" s="145" t="str">
        <f t="shared" ref="E9:E27" ca="1" si="4">IFERROR(D9/SUM($D$8:$D$27)*100,"")</f>
        <v/>
      </c>
      <c r="F9" s="38"/>
      <c r="G9" s="39"/>
      <c r="H9" s="40"/>
      <c r="I9" s="41"/>
      <c r="J9" s="146">
        <f t="shared" si="2"/>
        <v>0</v>
      </c>
      <c r="K9" s="147" t="str">
        <f t="shared" ref="K9:K27" si="5">IF(I9="","",CONCATENATE("t-CO2/",I9))</f>
        <v/>
      </c>
      <c r="L9" s="47"/>
      <c r="M9" s="148" t="str">
        <f t="shared" si="3"/>
        <v/>
      </c>
      <c r="N9" s="149">
        <f t="shared" ref="N9:N27" si="6">IF(L9="",0,L9/J9*100)</f>
        <v>0</v>
      </c>
      <c r="O9" s="150" t="str">
        <f t="shared" ref="O9:O27" si="7">IF(H9="","",ROUND(E9*N9/100,1))</f>
        <v/>
      </c>
    </row>
    <row r="10" spans="2:15" ht="23.1" customHeight="1">
      <c r="B10" s="142">
        <v>3</v>
      </c>
      <c r="C10" s="143">
        <f t="shared" ca="1" si="0"/>
        <v>0</v>
      </c>
      <c r="D10" s="144">
        <f t="shared" ca="1" si="1"/>
        <v>0</v>
      </c>
      <c r="E10" s="145" t="str">
        <f t="shared" ca="1" si="4"/>
        <v/>
      </c>
      <c r="F10" s="38"/>
      <c r="G10" s="39"/>
      <c r="H10" s="40"/>
      <c r="I10" s="41"/>
      <c r="J10" s="146">
        <f t="shared" si="2"/>
        <v>0</v>
      </c>
      <c r="K10" s="147" t="str">
        <f t="shared" si="5"/>
        <v/>
      </c>
      <c r="L10" s="47"/>
      <c r="M10" s="148" t="str">
        <f t="shared" si="3"/>
        <v/>
      </c>
      <c r="N10" s="149">
        <f t="shared" si="6"/>
        <v>0</v>
      </c>
      <c r="O10" s="150" t="str">
        <f t="shared" si="7"/>
        <v/>
      </c>
    </row>
    <row r="11" spans="2:15" ht="23.1" customHeight="1">
      <c r="B11" s="142">
        <v>4</v>
      </c>
      <c r="C11" s="143">
        <f t="shared" ca="1" si="0"/>
        <v>0</v>
      </c>
      <c r="D11" s="144">
        <f t="shared" ca="1" si="1"/>
        <v>0</v>
      </c>
      <c r="E11" s="145" t="str">
        <f t="shared" ca="1" si="4"/>
        <v/>
      </c>
      <c r="F11" s="38"/>
      <c r="G11" s="39"/>
      <c r="H11" s="40"/>
      <c r="I11" s="41"/>
      <c r="J11" s="146">
        <f t="shared" si="2"/>
        <v>0</v>
      </c>
      <c r="K11" s="147" t="str">
        <f t="shared" si="5"/>
        <v/>
      </c>
      <c r="L11" s="47"/>
      <c r="M11" s="148" t="str">
        <f t="shared" si="3"/>
        <v/>
      </c>
      <c r="N11" s="149">
        <f t="shared" si="6"/>
        <v>0</v>
      </c>
      <c r="O11" s="150" t="str">
        <f t="shared" si="7"/>
        <v/>
      </c>
    </row>
    <row r="12" spans="2:15" ht="23.1" customHeight="1">
      <c r="B12" s="142">
        <v>5</v>
      </c>
      <c r="C12" s="143">
        <f t="shared" ca="1" si="0"/>
        <v>0</v>
      </c>
      <c r="D12" s="144">
        <f t="shared" ca="1" si="1"/>
        <v>0</v>
      </c>
      <c r="E12" s="145" t="str">
        <f t="shared" ca="1" si="4"/>
        <v/>
      </c>
      <c r="F12" s="38"/>
      <c r="G12" s="39"/>
      <c r="H12" s="40"/>
      <c r="I12" s="41"/>
      <c r="J12" s="146">
        <f t="shared" si="2"/>
        <v>0</v>
      </c>
      <c r="K12" s="147" t="str">
        <f t="shared" si="5"/>
        <v/>
      </c>
      <c r="L12" s="47"/>
      <c r="M12" s="148" t="str">
        <f t="shared" si="3"/>
        <v/>
      </c>
      <c r="N12" s="149">
        <f t="shared" si="6"/>
        <v>0</v>
      </c>
      <c r="O12" s="150" t="str">
        <f t="shared" si="7"/>
        <v/>
      </c>
    </row>
    <row r="13" spans="2:15" ht="23.1" customHeight="1">
      <c r="B13" s="142">
        <v>6</v>
      </c>
      <c r="C13" s="143">
        <f t="shared" ca="1" si="0"/>
        <v>0</v>
      </c>
      <c r="D13" s="144">
        <f t="shared" ca="1" si="1"/>
        <v>0</v>
      </c>
      <c r="E13" s="145" t="str">
        <f t="shared" ca="1" si="4"/>
        <v/>
      </c>
      <c r="F13" s="38"/>
      <c r="G13" s="39"/>
      <c r="H13" s="40"/>
      <c r="I13" s="41"/>
      <c r="J13" s="146">
        <f t="shared" si="2"/>
        <v>0</v>
      </c>
      <c r="K13" s="147" t="str">
        <f t="shared" si="5"/>
        <v/>
      </c>
      <c r="L13" s="47"/>
      <c r="M13" s="148" t="str">
        <f t="shared" si="3"/>
        <v/>
      </c>
      <c r="N13" s="149">
        <f t="shared" si="6"/>
        <v>0</v>
      </c>
      <c r="O13" s="150" t="str">
        <f t="shared" si="7"/>
        <v/>
      </c>
    </row>
    <row r="14" spans="2:15" ht="23.1" customHeight="1">
      <c r="B14" s="142">
        <v>7</v>
      </c>
      <c r="C14" s="143">
        <f t="shared" ca="1" si="0"/>
        <v>0</v>
      </c>
      <c r="D14" s="144">
        <f t="shared" ca="1" si="1"/>
        <v>0</v>
      </c>
      <c r="E14" s="145" t="str">
        <f t="shared" ca="1" si="4"/>
        <v/>
      </c>
      <c r="F14" s="38"/>
      <c r="G14" s="39"/>
      <c r="H14" s="40"/>
      <c r="I14" s="41"/>
      <c r="J14" s="146">
        <f t="shared" si="2"/>
        <v>0</v>
      </c>
      <c r="K14" s="147" t="str">
        <f t="shared" si="5"/>
        <v/>
      </c>
      <c r="L14" s="47"/>
      <c r="M14" s="148" t="str">
        <f t="shared" si="3"/>
        <v/>
      </c>
      <c r="N14" s="149">
        <f t="shared" si="6"/>
        <v>0</v>
      </c>
      <c r="O14" s="150" t="str">
        <f t="shared" si="7"/>
        <v/>
      </c>
    </row>
    <row r="15" spans="2:15" ht="23.1" customHeight="1">
      <c r="B15" s="142">
        <v>8</v>
      </c>
      <c r="C15" s="143">
        <f t="shared" ca="1" si="0"/>
        <v>0</v>
      </c>
      <c r="D15" s="144">
        <f t="shared" ca="1" si="1"/>
        <v>0</v>
      </c>
      <c r="E15" s="145" t="str">
        <f t="shared" ca="1" si="4"/>
        <v/>
      </c>
      <c r="F15" s="38"/>
      <c r="G15" s="39"/>
      <c r="H15" s="40"/>
      <c r="I15" s="41"/>
      <c r="J15" s="146">
        <f t="shared" si="2"/>
        <v>0</v>
      </c>
      <c r="K15" s="147" t="str">
        <f t="shared" si="5"/>
        <v/>
      </c>
      <c r="L15" s="47"/>
      <c r="M15" s="148" t="str">
        <f t="shared" si="3"/>
        <v/>
      </c>
      <c r="N15" s="149">
        <f t="shared" si="6"/>
        <v>0</v>
      </c>
      <c r="O15" s="150" t="str">
        <f t="shared" si="7"/>
        <v/>
      </c>
    </row>
    <row r="16" spans="2:15" ht="23.1" customHeight="1">
      <c r="B16" s="142">
        <v>9</v>
      </c>
      <c r="C16" s="143">
        <f t="shared" ca="1" si="0"/>
        <v>0</v>
      </c>
      <c r="D16" s="144">
        <f t="shared" ca="1" si="1"/>
        <v>0</v>
      </c>
      <c r="E16" s="145" t="str">
        <f t="shared" ca="1" si="4"/>
        <v/>
      </c>
      <c r="F16" s="38"/>
      <c r="G16" s="39"/>
      <c r="H16" s="40"/>
      <c r="I16" s="41"/>
      <c r="J16" s="146">
        <f t="shared" si="2"/>
        <v>0</v>
      </c>
      <c r="K16" s="147" t="str">
        <f t="shared" si="5"/>
        <v/>
      </c>
      <c r="L16" s="47"/>
      <c r="M16" s="148" t="str">
        <f t="shared" si="3"/>
        <v/>
      </c>
      <c r="N16" s="149">
        <f t="shared" si="6"/>
        <v>0</v>
      </c>
      <c r="O16" s="150" t="str">
        <f t="shared" si="7"/>
        <v/>
      </c>
    </row>
    <row r="17" spans="2:15" ht="23.1" customHeight="1">
      <c r="B17" s="142">
        <v>10</v>
      </c>
      <c r="C17" s="143">
        <f t="shared" ca="1" si="0"/>
        <v>0</v>
      </c>
      <c r="D17" s="144">
        <f t="shared" ca="1" si="1"/>
        <v>0</v>
      </c>
      <c r="E17" s="145" t="str">
        <f t="shared" ca="1" si="4"/>
        <v/>
      </c>
      <c r="F17" s="38"/>
      <c r="G17" s="39"/>
      <c r="H17" s="40"/>
      <c r="I17" s="41"/>
      <c r="J17" s="146">
        <f t="shared" si="2"/>
        <v>0</v>
      </c>
      <c r="K17" s="147" t="str">
        <f t="shared" si="5"/>
        <v/>
      </c>
      <c r="L17" s="47"/>
      <c r="M17" s="148" t="str">
        <f t="shared" si="3"/>
        <v/>
      </c>
      <c r="N17" s="149">
        <f t="shared" si="6"/>
        <v>0</v>
      </c>
      <c r="O17" s="150" t="str">
        <f t="shared" si="7"/>
        <v/>
      </c>
    </row>
    <row r="18" spans="2:15" ht="23.1" customHeight="1">
      <c r="B18" s="142">
        <v>11</v>
      </c>
      <c r="C18" s="143">
        <f t="shared" ca="1" si="0"/>
        <v>0</v>
      </c>
      <c r="D18" s="144">
        <f t="shared" ca="1" si="1"/>
        <v>0</v>
      </c>
      <c r="E18" s="145" t="str">
        <f t="shared" ca="1" si="4"/>
        <v/>
      </c>
      <c r="F18" s="38"/>
      <c r="G18" s="39"/>
      <c r="H18" s="40"/>
      <c r="I18" s="41"/>
      <c r="J18" s="146">
        <f t="shared" si="2"/>
        <v>0</v>
      </c>
      <c r="K18" s="147" t="str">
        <f t="shared" si="5"/>
        <v/>
      </c>
      <c r="L18" s="47"/>
      <c r="M18" s="148" t="str">
        <f t="shared" si="3"/>
        <v/>
      </c>
      <c r="N18" s="149">
        <f t="shared" si="6"/>
        <v>0</v>
      </c>
      <c r="O18" s="150" t="str">
        <f t="shared" si="7"/>
        <v/>
      </c>
    </row>
    <row r="19" spans="2:15" ht="23.1" customHeight="1">
      <c r="B19" s="142">
        <v>12</v>
      </c>
      <c r="C19" s="143">
        <f t="shared" ca="1" si="0"/>
        <v>0</v>
      </c>
      <c r="D19" s="144">
        <f t="shared" ca="1" si="1"/>
        <v>0</v>
      </c>
      <c r="E19" s="145" t="str">
        <f t="shared" ca="1" si="4"/>
        <v/>
      </c>
      <c r="F19" s="38"/>
      <c r="G19" s="39"/>
      <c r="H19" s="40"/>
      <c r="I19" s="41"/>
      <c r="J19" s="146">
        <f t="shared" si="2"/>
        <v>0</v>
      </c>
      <c r="K19" s="147" t="str">
        <f t="shared" si="5"/>
        <v/>
      </c>
      <c r="L19" s="47"/>
      <c r="M19" s="148" t="str">
        <f t="shared" si="3"/>
        <v/>
      </c>
      <c r="N19" s="149">
        <f t="shared" si="6"/>
        <v>0</v>
      </c>
      <c r="O19" s="150" t="str">
        <f t="shared" si="7"/>
        <v/>
      </c>
    </row>
    <row r="20" spans="2:15" ht="23.1" customHeight="1">
      <c r="B20" s="142">
        <v>13</v>
      </c>
      <c r="C20" s="143">
        <f t="shared" ca="1" si="0"/>
        <v>0</v>
      </c>
      <c r="D20" s="144">
        <f t="shared" ca="1" si="1"/>
        <v>0</v>
      </c>
      <c r="E20" s="145" t="str">
        <f t="shared" ca="1" si="4"/>
        <v/>
      </c>
      <c r="F20" s="38"/>
      <c r="G20" s="39"/>
      <c r="H20" s="40"/>
      <c r="I20" s="41"/>
      <c r="J20" s="146">
        <f t="shared" si="2"/>
        <v>0</v>
      </c>
      <c r="K20" s="147" t="str">
        <f t="shared" si="5"/>
        <v/>
      </c>
      <c r="L20" s="47"/>
      <c r="M20" s="148" t="str">
        <f t="shared" si="3"/>
        <v/>
      </c>
      <c r="N20" s="149">
        <f t="shared" si="6"/>
        <v>0</v>
      </c>
      <c r="O20" s="150" t="str">
        <f t="shared" si="7"/>
        <v/>
      </c>
    </row>
    <row r="21" spans="2:15" ht="23.1" customHeight="1">
      <c r="B21" s="142">
        <v>14</v>
      </c>
      <c r="C21" s="143">
        <f t="shared" ca="1" si="0"/>
        <v>0</v>
      </c>
      <c r="D21" s="144">
        <f t="shared" ca="1" si="1"/>
        <v>0</v>
      </c>
      <c r="E21" s="145" t="str">
        <f t="shared" ca="1" si="4"/>
        <v/>
      </c>
      <c r="F21" s="38"/>
      <c r="G21" s="39"/>
      <c r="H21" s="40"/>
      <c r="I21" s="41"/>
      <c r="J21" s="146">
        <f t="shared" si="2"/>
        <v>0</v>
      </c>
      <c r="K21" s="147" t="str">
        <f t="shared" si="5"/>
        <v/>
      </c>
      <c r="L21" s="47"/>
      <c r="M21" s="148" t="str">
        <f t="shared" si="3"/>
        <v/>
      </c>
      <c r="N21" s="149">
        <f t="shared" si="6"/>
        <v>0</v>
      </c>
      <c r="O21" s="150" t="str">
        <f t="shared" si="7"/>
        <v/>
      </c>
    </row>
    <row r="22" spans="2:15" ht="23.1" customHeight="1">
      <c r="B22" s="142">
        <v>15</v>
      </c>
      <c r="C22" s="143">
        <f t="shared" ca="1" si="0"/>
        <v>0</v>
      </c>
      <c r="D22" s="144">
        <f t="shared" ca="1" si="1"/>
        <v>0</v>
      </c>
      <c r="E22" s="145" t="str">
        <f t="shared" ca="1" si="4"/>
        <v/>
      </c>
      <c r="F22" s="38"/>
      <c r="G22" s="39"/>
      <c r="H22" s="40"/>
      <c r="I22" s="41"/>
      <c r="J22" s="146">
        <f t="shared" si="2"/>
        <v>0</v>
      </c>
      <c r="K22" s="147" t="str">
        <f t="shared" si="5"/>
        <v/>
      </c>
      <c r="L22" s="47"/>
      <c r="M22" s="148" t="str">
        <f t="shared" si="3"/>
        <v/>
      </c>
      <c r="N22" s="149">
        <f t="shared" si="6"/>
        <v>0</v>
      </c>
      <c r="O22" s="150" t="str">
        <f t="shared" si="7"/>
        <v/>
      </c>
    </row>
    <row r="23" spans="2:15" ht="23.1" customHeight="1">
      <c r="B23" s="142">
        <v>16</v>
      </c>
      <c r="C23" s="143">
        <f t="shared" ca="1" si="0"/>
        <v>0</v>
      </c>
      <c r="D23" s="144">
        <f t="shared" ca="1" si="1"/>
        <v>0</v>
      </c>
      <c r="E23" s="145" t="str">
        <f t="shared" ca="1" si="4"/>
        <v/>
      </c>
      <c r="F23" s="38"/>
      <c r="G23" s="39"/>
      <c r="H23" s="40"/>
      <c r="I23" s="41"/>
      <c r="J23" s="146">
        <f t="shared" si="2"/>
        <v>0</v>
      </c>
      <c r="K23" s="147" t="str">
        <f t="shared" si="5"/>
        <v/>
      </c>
      <c r="L23" s="47"/>
      <c r="M23" s="148" t="str">
        <f t="shared" si="3"/>
        <v/>
      </c>
      <c r="N23" s="149">
        <f t="shared" si="6"/>
        <v>0</v>
      </c>
      <c r="O23" s="150" t="str">
        <f t="shared" si="7"/>
        <v/>
      </c>
    </row>
    <row r="24" spans="2:15" ht="23.1" customHeight="1">
      <c r="B24" s="142">
        <v>17</v>
      </c>
      <c r="C24" s="143">
        <f t="shared" ca="1" si="0"/>
        <v>0</v>
      </c>
      <c r="D24" s="144">
        <f t="shared" ca="1" si="1"/>
        <v>0</v>
      </c>
      <c r="E24" s="145" t="str">
        <f t="shared" ca="1" si="4"/>
        <v/>
      </c>
      <c r="F24" s="38"/>
      <c r="G24" s="39"/>
      <c r="H24" s="40"/>
      <c r="I24" s="41"/>
      <c r="J24" s="146">
        <f t="shared" si="2"/>
        <v>0</v>
      </c>
      <c r="K24" s="147" t="str">
        <f t="shared" si="5"/>
        <v/>
      </c>
      <c r="L24" s="47"/>
      <c r="M24" s="148" t="str">
        <f t="shared" si="3"/>
        <v/>
      </c>
      <c r="N24" s="149">
        <f t="shared" si="6"/>
        <v>0</v>
      </c>
      <c r="O24" s="150" t="str">
        <f t="shared" si="7"/>
        <v/>
      </c>
    </row>
    <row r="25" spans="2:15" ht="23.1" customHeight="1">
      <c r="B25" s="142">
        <v>18</v>
      </c>
      <c r="C25" s="143">
        <f t="shared" ca="1" si="0"/>
        <v>0</v>
      </c>
      <c r="D25" s="144">
        <f t="shared" ca="1" si="1"/>
        <v>0</v>
      </c>
      <c r="E25" s="145" t="str">
        <f t="shared" ca="1" si="4"/>
        <v/>
      </c>
      <c r="F25" s="38"/>
      <c r="G25" s="39"/>
      <c r="H25" s="40"/>
      <c r="I25" s="41"/>
      <c r="J25" s="146">
        <f t="shared" si="2"/>
        <v>0</v>
      </c>
      <c r="K25" s="147" t="str">
        <f t="shared" si="5"/>
        <v/>
      </c>
      <c r="L25" s="47"/>
      <c r="M25" s="148" t="str">
        <f t="shared" si="3"/>
        <v/>
      </c>
      <c r="N25" s="149">
        <f t="shared" si="6"/>
        <v>0</v>
      </c>
      <c r="O25" s="150" t="str">
        <f t="shared" si="7"/>
        <v/>
      </c>
    </row>
    <row r="26" spans="2:15" ht="23.1" customHeight="1">
      <c r="B26" s="142">
        <v>19</v>
      </c>
      <c r="C26" s="143">
        <f t="shared" ca="1" si="0"/>
        <v>0</v>
      </c>
      <c r="D26" s="144">
        <f t="shared" ca="1" si="1"/>
        <v>0</v>
      </c>
      <c r="E26" s="145" t="str">
        <f t="shared" ca="1" si="4"/>
        <v/>
      </c>
      <c r="F26" s="38"/>
      <c r="G26" s="39"/>
      <c r="H26" s="40"/>
      <c r="I26" s="41"/>
      <c r="J26" s="146">
        <f t="shared" si="2"/>
        <v>0</v>
      </c>
      <c r="K26" s="147" t="str">
        <f t="shared" si="5"/>
        <v/>
      </c>
      <c r="L26" s="47"/>
      <c r="M26" s="148" t="str">
        <f t="shared" si="3"/>
        <v/>
      </c>
      <c r="N26" s="149">
        <f t="shared" si="6"/>
        <v>0</v>
      </c>
      <c r="O26" s="150" t="str">
        <f t="shared" si="7"/>
        <v/>
      </c>
    </row>
    <row r="27" spans="2:15" ht="23.1" customHeight="1" thickBot="1">
      <c r="B27" s="151">
        <v>20</v>
      </c>
      <c r="C27" s="152">
        <f t="shared" ca="1" si="0"/>
        <v>0</v>
      </c>
      <c r="D27" s="153">
        <f t="shared" ca="1" si="1"/>
        <v>0</v>
      </c>
      <c r="E27" s="154" t="str">
        <f t="shared" ca="1" si="4"/>
        <v/>
      </c>
      <c r="F27" s="42"/>
      <c r="G27" s="43"/>
      <c r="H27" s="44"/>
      <c r="I27" s="45"/>
      <c r="J27" s="155">
        <f t="shared" si="2"/>
        <v>0</v>
      </c>
      <c r="K27" s="156" t="str">
        <f t="shared" si="5"/>
        <v/>
      </c>
      <c r="L27" s="48"/>
      <c r="M27" s="157" t="str">
        <f t="shared" si="3"/>
        <v/>
      </c>
      <c r="N27" s="158">
        <f t="shared" si="6"/>
        <v>0</v>
      </c>
      <c r="O27" s="159" t="str">
        <f t="shared" si="7"/>
        <v/>
      </c>
    </row>
    <row r="28" spans="2:15" ht="33" customHeight="1" thickTop="1" thickBot="1">
      <c r="B28" s="235" t="s">
        <v>34</v>
      </c>
      <c r="C28" s="236"/>
      <c r="D28" s="160">
        <f ca="1">SUM(D8:D27)</f>
        <v>0</v>
      </c>
      <c r="E28" s="161" t="str">
        <f ca="1">IFERROR(D28/SUM($D$8:$D$27)*100,"")</f>
        <v/>
      </c>
      <c r="F28" s="162" t="s">
        <v>24</v>
      </c>
      <c r="G28" s="163" t="s">
        <v>10</v>
      </c>
      <c r="H28" s="164" t="str">
        <f>IF($I$28="－","－",SUM(H8:H27))</f>
        <v>－</v>
      </c>
      <c r="I28" s="165" t="str">
        <f>IF(COUNTA(I8:I27)-SUMPRODUCT((I8:I27=I8)*1)=0,I8,"－")</f>
        <v>－</v>
      </c>
      <c r="J28" s="166" t="str">
        <f>IF($I$28="－","－",ROUND(D28/H28,2))</f>
        <v>－</v>
      </c>
      <c r="K28" s="167" t="str">
        <f>IF($I$28="－","－",K8)</f>
        <v>－</v>
      </c>
      <c r="L28" s="166" t="str">
        <f>IF(I28="－","－",SUMPRODUCT((H8:H27/SUM(H8:H27)),L8:L27))</f>
        <v>－</v>
      </c>
      <c r="M28" s="168" t="str">
        <f>IF($I$28="－","－",M8)</f>
        <v>－</v>
      </c>
      <c r="N28" s="169" t="s">
        <v>10</v>
      </c>
      <c r="O28" s="170">
        <f>SUM(O8:O27)</f>
        <v>0</v>
      </c>
    </row>
  </sheetData>
  <sheetProtection algorithmName="SHA-512" hashValue="Ny8rqwkQ7yQ7cxeB3vwBtAzT5QbLm3bA0PR3Ke81mX04dTa+jX2KpcRoUeJg0OG31vz2RpboFlyswsNw19IZkw==" saltValue="9KP4/T30ZlWigHoYTDuV5w==" spinCount="100000" sheet="1" formatCells="0"/>
  <mergeCells count="5">
    <mergeCell ref="O6:O7"/>
    <mergeCell ref="D4:L4"/>
    <mergeCell ref="B6:B7"/>
    <mergeCell ref="B28:C28"/>
    <mergeCell ref="C6:C7"/>
  </mergeCells>
  <phoneticPr fontId="23"/>
  <printOptions horizontalCentered="1"/>
  <pageMargins left="0.59055118110236227" right="0.59055118110236227" top="0.74803149606299213" bottom="0.74803149606299213" header="0.31496062992125984" footer="0.31496062992125984"/>
  <pageSetup paperSize="9" scale="85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B1:L20"/>
  <sheetViews>
    <sheetView showGridLines="0" view="pageBreakPreview" zoomScaleNormal="100" zoomScaleSheetLayoutView="100" workbookViewId="0">
      <selection activeCell="E5" sqref="E5:J5"/>
    </sheetView>
  </sheetViews>
  <sheetFormatPr defaultRowHeight="13.5"/>
  <cols>
    <col min="1" max="1" width="2.625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customWidth="1"/>
    <col min="13" max="13" width="8.25" customWidth="1"/>
  </cols>
  <sheetData>
    <row r="1" spans="2:12" ht="14.25" thickBot="1"/>
    <row r="2" spans="2:12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2:12" ht="9.9499999999999993" customHeight="1" thickBot="1"/>
    <row r="4" spans="2:12" ht="21" customHeight="1">
      <c r="B4" s="171" t="s">
        <v>15</v>
      </c>
      <c r="C4" s="172"/>
      <c r="D4" s="173"/>
      <c r="E4" s="239" t="str">
        <f>IF('1_排出係数'!D4="","",'1_排出係数'!D4)</f>
        <v/>
      </c>
      <c r="F4" s="240"/>
      <c r="G4" s="240"/>
      <c r="H4" s="240"/>
      <c r="I4" s="240"/>
      <c r="J4" s="240"/>
      <c r="K4" s="174" t="s">
        <v>33</v>
      </c>
    </row>
    <row r="5" spans="2:12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1</v>
      </c>
    </row>
    <row r="6" spans="2:12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2:12" ht="5.0999999999999996" customHeight="1" thickBot="1"/>
    <row r="8" spans="2:12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</row>
    <row r="9" spans="2:12" ht="9.9499999999999993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s="4" customFormat="1" ht="15" customHeight="1" thickBot="1"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2"/>
    </row>
    <row r="11" spans="2:12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3"/>
    </row>
    <row r="13" spans="2:12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3"/>
    </row>
    <row r="14" spans="2:12" ht="25.5" customHeight="1">
      <c r="B14" s="12"/>
      <c r="C14" s="57" t="s">
        <v>51</v>
      </c>
      <c r="D14" s="58"/>
      <c r="E14" s="58"/>
      <c r="F14" s="59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"/>
    </row>
    <row r="15" spans="2:12" ht="25.5" customHeight="1">
      <c r="B15" s="12"/>
      <c r="C15" s="57" t="s">
        <v>0</v>
      </c>
      <c r="D15" s="58"/>
      <c r="E15" s="58"/>
      <c r="F15" s="59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"/>
    </row>
    <row r="16" spans="2:12" ht="25.5" customHeight="1">
      <c r="B16" s="12"/>
      <c r="C16" s="79" t="s">
        <v>52</v>
      </c>
      <c r="D16" s="58"/>
      <c r="E16" s="58"/>
      <c r="F16" s="59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"/>
    </row>
    <row r="17" spans="2:12" ht="25.5" customHeight="1">
      <c r="B17" s="12"/>
      <c r="C17" s="185" t="s">
        <v>53</v>
      </c>
      <c r="D17" s="58"/>
      <c r="E17" s="58"/>
      <c r="F17" s="59"/>
      <c r="G17" s="77"/>
      <c r="H17" s="184" t="str">
        <f>IF(G18="","",G18-#REF!)</f>
        <v/>
      </c>
      <c r="I17" s="64" t="s">
        <v>42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e">
        <f>IF(#REF!="","",#REF!-#REF!)</f>
        <v>#REF!</v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"/>
    </row>
  </sheetData>
  <sheetProtection algorithmName="SHA-512" hashValue="gm+A3/EW/r8DcAdcrmz5TKYfIZTAFNJ4NJlH//GesPqF91G5Jj7VXspB/EfIK91gd2VfDCnajJ8GPuQ0sCLYXw==" saltValue="VWJVQjygR5s4gPm3TEL7dg==" spinCount="100000" sheet="1" formatCells="0"/>
  <mergeCells count="7">
    <mergeCell ref="D18:E18"/>
    <mergeCell ref="D19:E19"/>
    <mergeCell ref="E4:J4"/>
    <mergeCell ref="K5:K6"/>
    <mergeCell ref="E8:F8"/>
    <mergeCell ref="E5:J5"/>
    <mergeCell ref="E6:J6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AB35"/>
  <sheetViews>
    <sheetView showGridLines="0" view="pageBreakPreview" zoomScaleNormal="100" zoomScaleSheetLayoutView="100" workbookViewId="0">
      <selection activeCell="E5" sqref="E5:J5"/>
    </sheetView>
  </sheetViews>
  <sheetFormatPr defaultRowHeight="13.5"/>
  <cols>
    <col min="1" max="1" width="2.625" style="186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style="186" customWidth="1"/>
    <col min="13" max="13" width="8.25" style="186" customWidth="1"/>
    <col min="14" max="28" width="9" style="186"/>
  </cols>
  <sheetData>
    <row r="1" spans="1:28" s="186" customFormat="1" ht="14.25" thickBot="1"/>
    <row r="2" spans="1:28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1:28" s="186" customFormat="1" ht="9.9499999999999993" customHeight="1" thickBot="1"/>
    <row r="4" spans="1:28" ht="21" customHeight="1">
      <c r="B4" s="171" t="s">
        <v>15</v>
      </c>
      <c r="C4" s="172"/>
      <c r="D4" s="173"/>
      <c r="E4" s="239" t="str">
        <f>IF('2-1_使用量'!E4="","",'2-1_使用量'!E4)</f>
        <v/>
      </c>
      <c r="F4" s="240"/>
      <c r="G4" s="240"/>
      <c r="H4" s="240"/>
      <c r="I4" s="240"/>
      <c r="J4" s="240"/>
      <c r="K4" s="187" t="s">
        <v>33</v>
      </c>
    </row>
    <row r="5" spans="1:28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2</v>
      </c>
    </row>
    <row r="6" spans="1:28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1:28" s="186" customFormat="1" ht="5.0999999999999996" customHeight="1" thickBot="1"/>
    <row r="8" spans="1:28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  <c r="I8" s="186"/>
      <c r="J8" s="186"/>
      <c r="K8" s="186"/>
    </row>
    <row r="9" spans="1:28" s="186" customFormat="1" ht="9.9499999999999993" customHeight="1" thickBo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28" s="4" customFormat="1" ht="15" customHeight="1" thickBot="1">
      <c r="A10" s="189"/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188"/>
    </row>
    <row r="12" spans="1:28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190"/>
    </row>
    <row r="13" spans="1:28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190"/>
    </row>
    <row r="14" spans="1:28" ht="25.5" customHeight="1">
      <c r="B14" s="12"/>
      <c r="C14" s="192" t="s">
        <v>51</v>
      </c>
      <c r="D14" s="193"/>
      <c r="E14" s="193"/>
      <c r="F14" s="194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91"/>
    </row>
    <row r="15" spans="1:28" ht="25.5" customHeight="1">
      <c r="B15" s="12"/>
      <c r="C15" s="192" t="s">
        <v>0</v>
      </c>
      <c r="D15" s="193"/>
      <c r="E15" s="193"/>
      <c r="F15" s="194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91"/>
    </row>
    <row r="16" spans="1:28" ht="25.5" customHeight="1">
      <c r="B16" s="12"/>
      <c r="C16" s="195" t="s">
        <v>54</v>
      </c>
      <c r="D16" s="193"/>
      <c r="E16" s="193"/>
      <c r="F16" s="194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91"/>
    </row>
    <row r="17" spans="2:12" ht="25.5" customHeight="1">
      <c r="B17" s="12"/>
      <c r="C17" s="196" t="s">
        <v>53</v>
      </c>
      <c r="D17" s="193"/>
      <c r="E17" s="193"/>
      <c r="F17" s="194"/>
      <c r="G17" s="69"/>
      <c r="H17" s="184" t="str">
        <f>IF(G17="","",G17-#REF!)</f>
        <v/>
      </c>
      <c r="I17" s="64" t="s">
        <v>42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9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str">
        <f>IF(G18="","",G18-#REF!)</f>
        <v/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9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9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91"/>
    </row>
    <row r="21" spans="2:12" s="186" customFormat="1"/>
    <row r="22" spans="2:12" s="186" customFormat="1"/>
    <row r="23" spans="2:12" s="186" customFormat="1"/>
    <row r="24" spans="2:12" s="186" customFormat="1"/>
    <row r="25" spans="2:12" s="186" customFormat="1"/>
    <row r="26" spans="2:12" s="186" customFormat="1"/>
    <row r="27" spans="2:12" s="186" customFormat="1"/>
    <row r="28" spans="2:12" s="186" customFormat="1"/>
    <row r="29" spans="2:12" s="186" customFormat="1"/>
    <row r="30" spans="2:12" s="186" customFormat="1"/>
    <row r="31" spans="2:12" s="186" customFormat="1"/>
    <row r="32" spans="2:12" s="186" customFormat="1"/>
    <row r="33" s="186" customFormat="1"/>
    <row r="34" s="186" customFormat="1"/>
    <row r="35" s="186" customFormat="1"/>
  </sheetData>
  <sheetProtection algorithmName="SHA-512" hashValue="e9SvqQzAMeaVYaYPMkU3ywTySMbiNjpFzAiG8uY1B9tVkw5luYgT9VTMPoZZr4MULCeNdpZzXODAu0E5HeXjkg==" saltValue="FVZ2TStBW13LfmuBBCuJLQ==" spinCount="100000" sheet="1" formatCells="0"/>
  <mergeCells count="7">
    <mergeCell ref="D18:E18"/>
    <mergeCell ref="D19:E19"/>
    <mergeCell ref="E4:J4"/>
    <mergeCell ref="K5:K6"/>
    <mergeCell ref="E6:J6"/>
    <mergeCell ref="E5:J5"/>
    <mergeCell ref="E8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AB35"/>
  <sheetViews>
    <sheetView showGridLines="0" view="pageBreakPreview" zoomScaleNormal="100" zoomScaleSheetLayoutView="100" workbookViewId="0">
      <selection activeCell="E5" sqref="E5:J5"/>
    </sheetView>
  </sheetViews>
  <sheetFormatPr defaultRowHeight="13.5"/>
  <cols>
    <col min="1" max="1" width="2.625" style="186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style="186" customWidth="1"/>
    <col min="13" max="13" width="8.25" style="186" customWidth="1"/>
    <col min="14" max="28" width="9" style="186"/>
  </cols>
  <sheetData>
    <row r="1" spans="1:28" s="186" customFormat="1" ht="14.25" thickBot="1"/>
    <row r="2" spans="1:28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1:28" s="186" customFormat="1" ht="9.9499999999999993" customHeight="1" thickBot="1"/>
    <row r="4" spans="1:28" ht="21" customHeight="1">
      <c r="B4" s="171" t="s">
        <v>15</v>
      </c>
      <c r="C4" s="172"/>
      <c r="D4" s="173"/>
      <c r="E4" s="239" t="str">
        <f>IF('2-1_使用量'!E4="","",'2-1_使用量'!E4)</f>
        <v/>
      </c>
      <c r="F4" s="240"/>
      <c r="G4" s="240"/>
      <c r="H4" s="240"/>
      <c r="I4" s="240"/>
      <c r="J4" s="240"/>
      <c r="K4" s="187" t="s">
        <v>33</v>
      </c>
    </row>
    <row r="5" spans="1:28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3</v>
      </c>
    </row>
    <row r="6" spans="1:28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1:28" s="186" customFormat="1" ht="5.0999999999999996" customHeight="1" thickBot="1"/>
    <row r="8" spans="1:28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  <c r="I8" s="186"/>
      <c r="J8" s="186"/>
      <c r="K8" s="186"/>
    </row>
    <row r="9" spans="1:28" s="186" customFormat="1" ht="9.9499999999999993" customHeight="1" thickBo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28" s="4" customFormat="1" ht="15" customHeight="1" thickBot="1">
      <c r="A10" s="189"/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188"/>
    </row>
    <row r="12" spans="1:28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190"/>
    </row>
    <row r="13" spans="1:28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190"/>
    </row>
    <row r="14" spans="1:28" ht="25.5" customHeight="1">
      <c r="B14" s="12"/>
      <c r="C14" s="192" t="s">
        <v>51</v>
      </c>
      <c r="D14" s="193"/>
      <c r="E14" s="193"/>
      <c r="F14" s="194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91"/>
    </row>
    <row r="15" spans="1:28" ht="25.5" customHeight="1">
      <c r="B15" s="12"/>
      <c r="C15" s="192" t="s">
        <v>0</v>
      </c>
      <c r="D15" s="193"/>
      <c r="E15" s="193"/>
      <c r="F15" s="194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91"/>
    </row>
    <row r="16" spans="1:28" ht="25.5" customHeight="1">
      <c r="B16" s="12"/>
      <c r="C16" s="195" t="s">
        <v>54</v>
      </c>
      <c r="D16" s="193"/>
      <c r="E16" s="193"/>
      <c r="F16" s="194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91"/>
    </row>
    <row r="17" spans="2:12" ht="25.5" customHeight="1">
      <c r="B17" s="12"/>
      <c r="C17" s="196" t="s">
        <v>53</v>
      </c>
      <c r="D17" s="193"/>
      <c r="E17" s="193"/>
      <c r="F17" s="194"/>
      <c r="G17" s="69"/>
      <c r="H17" s="184" t="str">
        <f>IF(G17="","",G17-#REF!)</f>
        <v/>
      </c>
      <c r="I17" s="197" t="s">
        <v>43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9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str">
        <f>IF(G18="","",G18-#REF!)</f>
        <v/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9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9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91"/>
    </row>
    <row r="21" spans="2:12" s="186" customFormat="1"/>
    <row r="22" spans="2:12" s="186" customFormat="1"/>
    <row r="23" spans="2:12" s="186" customFormat="1"/>
    <row r="24" spans="2:12" s="186" customFormat="1"/>
    <row r="25" spans="2:12" s="186" customFormat="1"/>
    <row r="26" spans="2:12" s="186" customFormat="1"/>
    <row r="27" spans="2:12" s="186" customFormat="1"/>
    <row r="28" spans="2:12" s="186" customFormat="1"/>
    <row r="29" spans="2:12" s="186" customFormat="1"/>
    <row r="30" spans="2:12" s="186" customFormat="1"/>
    <row r="31" spans="2:12" s="186" customFormat="1"/>
    <row r="32" spans="2:12" s="186" customFormat="1"/>
    <row r="33" s="186" customFormat="1"/>
    <row r="34" s="186" customFormat="1"/>
    <row r="35" s="186" customFormat="1"/>
  </sheetData>
  <sheetProtection algorithmName="SHA-512" hashValue="+Bq0z7FqhseewA+IX2bqB6GfwYAvENn/5HYjUMYV3kP1N+vf4jCoroOKF2JaHOMbytBUmy1Vc9pe+mA45eShmg==" saltValue="awd6sh5/IvImdERr9jEjQA==" spinCount="100000" sheet="1" formatCells="0"/>
  <mergeCells count="7">
    <mergeCell ref="D18:E18"/>
    <mergeCell ref="D19:E19"/>
    <mergeCell ref="E4:J4"/>
    <mergeCell ref="K5:K6"/>
    <mergeCell ref="E6:J6"/>
    <mergeCell ref="E5:J5"/>
    <mergeCell ref="E8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AB35"/>
  <sheetViews>
    <sheetView showGridLines="0" view="pageBreakPreview" topLeftCell="C1" zoomScaleNormal="100" zoomScaleSheetLayoutView="100" workbookViewId="0">
      <selection activeCell="E5" sqref="E5:J5"/>
    </sheetView>
  </sheetViews>
  <sheetFormatPr defaultRowHeight="13.5"/>
  <cols>
    <col min="1" max="1" width="2.625" style="186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style="186" customWidth="1"/>
    <col min="13" max="13" width="8.25" style="186" customWidth="1"/>
    <col min="14" max="28" width="9" style="186"/>
  </cols>
  <sheetData>
    <row r="1" spans="1:28" s="186" customFormat="1" ht="14.25" thickBot="1"/>
    <row r="2" spans="1:28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1:28" s="186" customFormat="1" ht="9.9499999999999993" customHeight="1" thickBot="1"/>
    <row r="4" spans="1:28" ht="21" customHeight="1">
      <c r="B4" s="171" t="s">
        <v>15</v>
      </c>
      <c r="C4" s="172"/>
      <c r="D4" s="173"/>
      <c r="E4" s="239" t="str">
        <f>IF('2-1_使用量'!E4="","",'2-1_使用量'!E4)</f>
        <v/>
      </c>
      <c r="F4" s="240"/>
      <c r="G4" s="240"/>
      <c r="H4" s="240"/>
      <c r="I4" s="240"/>
      <c r="J4" s="240"/>
      <c r="K4" s="187" t="s">
        <v>33</v>
      </c>
    </row>
    <row r="5" spans="1:28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4</v>
      </c>
    </row>
    <row r="6" spans="1:28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1:28" s="186" customFormat="1" ht="5.0999999999999996" customHeight="1" thickBot="1"/>
    <row r="8" spans="1:28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  <c r="I8" s="186"/>
      <c r="J8" s="186"/>
      <c r="K8" s="186"/>
    </row>
    <row r="9" spans="1:28" s="186" customFormat="1" ht="9.9499999999999993" customHeight="1" thickBo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28" s="4" customFormat="1" ht="15" customHeight="1" thickBot="1">
      <c r="A10" s="189"/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188"/>
    </row>
    <row r="12" spans="1:28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190"/>
    </row>
    <row r="13" spans="1:28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190"/>
    </row>
    <row r="14" spans="1:28" ht="25.5" customHeight="1">
      <c r="B14" s="12"/>
      <c r="C14" s="192" t="s">
        <v>51</v>
      </c>
      <c r="D14" s="193"/>
      <c r="E14" s="193"/>
      <c r="F14" s="194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91"/>
    </row>
    <row r="15" spans="1:28" ht="25.5" customHeight="1">
      <c r="B15" s="12"/>
      <c r="C15" s="192" t="s">
        <v>0</v>
      </c>
      <c r="D15" s="193"/>
      <c r="E15" s="193"/>
      <c r="F15" s="194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91"/>
    </row>
    <row r="16" spans="1:28" ht="25.5" customHeight="1">
      <c r="B16" s="12"/>
      <c r="C16" s="195" t="s">
        <v>54</v>
      </c>
      <c r="D16" s="193"/>
      <c r="E16" s="193"/>
      <c r="F16" s="194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91"/>
    </row>
    <row r="17" spans="2:12" ht="25.5" customHeight="1">
      <c r="B17" s="12"/>
      <c r="C17" s="196" t="s">
        <v>53</v>
      </c>
      <c r="D17" s="193"/>
      <c r="E17" s="193"/>
      <c r="F17" s="194"/>
      <c r="G17" s="69"/>
      <c r="H17" s="184" t="str">
        <f>IF(G17="","",G17-#REF!)</f>
        <v/>
      </c>
      <c r="I17" s="197" t="s">
        <v>43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9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str">
        <f>IF(G18="","",G18-#REF!)</f>
        <v/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9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9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91"/>
    </row>
    <row r="21" spans="2:12" s="186" customFormat="1"/>
    <row r="22" spans="2:12" s="186" customFormat="1"/>
    <row r="23" spans="2:12" s="186" customFormat="1"/>
    <row r="24" spans="2:12" s="186" customFormat="1"/>
    <row r="25" spans="2:12" s="186" customFormat="1"/>
    <row r="26" spans="2:12" s="186" customFormat="1"/>
    <row r="27" spans="2:12" s="186" customFormat="1"/>
    <row r="28" spans="2:12" s="186" customFormat="1"/>
    <row r="29" spans="2:12" s="186" customFormat="1"/>
    <row r="30" spans="2:12" s="186" customFormat="1"/>
    <row r="31" spans="2:12" s="186" customFormat="1"/>
    <row r="32" spans="2:12" s="186" customFormat="1"/>
    <row r="33" s="186" customFormat="1"/>
    <row r="34" s="186" customFormat="1"/>
    <row r="35" s="186" customFormat="1"/>
  </sheetData>
  <sheetProtection algorithmName="SHA-512" hashValue="DnvB2R60ZCxTiiY1iiNwK5MABksQNNOg49aK/PJ4hmy1i991vCZqFmHwjziDcwjufk+WLoyqrmCBn8hZQyXyqQ==" saltValue="UxScrfVONCqOfzyqOpNpzw==" spinCount="100000" sheet="1" formatCells="0"/>
  <mergeCells count="7">
    <mergeCell ref="D18:E18"/>
    <mergeCell ref="D19:E19"/>
    <mergeCell ref="E4:J4"/>
    <mergeCell ref="K5:K6"/>
    <mergeCell ref="E6:J6"/>
    <mergeCell ref="E5:J5"/>
    <mergeCell ref="E8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AB35"/>
  <sheetViews>
    <sheetView showGridLines="0" view="pageBreakPreview" topLeftCell="C1" zoomScaleNormal="100" zoomScaleSheetLayoutView="100" workbookViewId="0">
      <selection activeCell="E5" sqref="E5:J5"/>
    </sheetView>
  </sheetViews>
  <sheetFormatPr defaultRowHeight="13.5"/>
  <cols>
    <col min="1" max="1" width="2.625" style="186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style="186" customWidth="1"/>
    <col min="13" max="13" width="8.25" style="186" customWidth="1"/>
    <col min="14" max="28" width="9" style="186"/>
  </cols>
  <sheetData>
    <row r="1" spans="1:28" s="186" customFormat="1" ht="14.25" thickBot="1"/>
    <row r="2" spans="1:28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1:28" s="186" customFormat="1" ht="9.9499999999999993" customHeight="1" thickBot="1"/>
    <row r="4" spans="1:28" ht="21" customHeight="1">
      <c r="B4" s="171" t="s">
        <v>15</v>
      </c>
      <c r="C4" s="172"/>
      <c r="D4" s="173"/>
      <c r="E4" s="239" t="str">
        <f>IF('2-1_使用量'!E4="","",'2-1_使用量'!E4)</f>
        <v/>
      </c>
      <c r="F4" s="240"/>
      <c r="G4" s="240"/>
      <c r="H4" s="240"/>
      <c r="I4" s="240"/>
      <c r="J4" s="240"/>
      <c r="K4" s="187" t="s">
        <v>33</v>
      </c>
    </row>
    <row r="5" spans="1:28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5</v>
      </c>
    </row>
    <row r="6" spans="1:28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1:28" s="186" customFormat="1" ht="5.0999999999999996" customHeight="1" thickBot="1"/>
    <row r="8" spans="1:28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  <c r="I8" s="186"/>
      <c r="J8" s="186"/>
      <c r="K8" s="186"/>
    </row>
    <row r="9" spans="1:28" s="186" customFormat="1" ht="9.9499999999999993" customHeight="1" thickBo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28" s="4" customFormat="1" ht="15" customHeight="1" thickBot="1">
      <c r="A10" s="189"/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188"/>
    </row>
    <row r="12" spans="1:28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190"/>
    </row>
    <row r="13" spans="1:28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190"/>
    </row>
    <row r="14" spans="1:28" ht="25.5" customHeight="1">
      <c r="B14" s="12"/>
      <c r="C14" s="192" t="s">
        <v>51</v>
      </c>
      <c r="D14" s="193"/>
      <c r="E14" s="193"/>
      <c r="F14" s="194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91"/>
    </row>
    <row r="15" spans="1:28" ht="25.5" customHeight="1">
      <c r="B15" s="12"/>
      <c r="C15" s="192" t="s">
        <v>0</v>
      </c>
      <c r="D15" s="193"/>
      <c r="E15" s="193"/>
      <c r="F15" s="194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91"/>
    </row>
    <row r="16" spans="1:28" ht="25.5" customHeight="1">
      <c r="B16" s="12"/>
      <c r="C16" s="195" t="s">
        <v>54</v>
      </c>
      <c r="D16" s="193"/>
      <c r="E16" s="193"/>
      <c r="F16" s="194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91"/>
    </row>
    <row r="17" spans="2:12" ht="25.5" customHeight="1">
      <c r="B17" s="12"/>
      <c r="C17" s="196" t="s">
        <v>53</v>
      </c>
      <c r="D17" s="193"/>
      <c r="E17" s="193"/>
      <c r="F17" s="194"/>
      <c r="G17" s="69"/>
      <c r="H17" s="184" t="str">
        <f>IF(G17="","",G17-#REF!)</f>
        <v/>
      </c>
      <c r="I17" s="197" t="s">
        <v>43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9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str">
        <f>IF(G18="","",G18-#REF!)</f>
        <v/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9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9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91"/>
    </row>
    <row r="21" spans="2:12" s="186" customFormat="1"/>
    <row r="22" spans="2:12" s="186" customFormat="1"/>
    <row r="23" spans="2:12" s="186" customFormat="1"/>
    <row r="24" spans="2:12" s="186" customFormat="1"/>
    <row r="25" spans="2:12" s="186" customFormat="1"/>
    <row r="26" spans="2:12" s="186" customFormat="1"/>
    <row r="27" spans="2:12" s="186" customFormat="1"/>
    <row r="28" spans="2:12" s="186" customFormat="1"/>
    <row r="29" spans="2:12" s="186" customFormat="1"/>
    <row r="30" spans="2:12" s="186" customFormat="1"/>
    <row r="31" spans="2:12" s="186" customFormat="1"/>
    <row r="32" spans="2:12" s="186" customFormat="1"/>
    <row r="33" s="186" customFormat="1"/>
    <row r="34" s="186" customFormat="1"/>
    <row r="35" s="186" customFormat="1"/>
  </sheetData>
  <sheetProtection algorithmName="SHA-512" hashValue="UsDyX6zuUlvJOPkZHrCGo7dz7jf0YOC9CCJnOi+o7x7dRQW//MfM5ClxILMT3ZO8EdIrI2PJ5CKingV9i8OLjA==" saltValue="RzncoL5vtbrRvPxyIScEzw==" spinCount="100000" sheet="1" formatCells="0"/>
  <mergeCells count="7">
    <mergeCell ref="D18:E18"/>
    <mergeCell ref="D19:E19"/>
    <mergeCell ref="E4:J4"/>
    <mergeCell ref="K5:K6"/>
    <mergeCell ref="E6:J6"/>
    <mergeCell ref="E5:J5"/>
    <mergeCell ref="E8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AB35"/>
  <sheetViews>
    <sheetView showGridLines="0" view="pageBreakPreview" topLeftCell="C2" zoomScaleNormal="100" zoomScaleSheetLayoutView="100" workbookViewId="0">
      <selection activeCell="E5" sqref="E5:J5"/>
    </sheetView>
  </sheetViews>
  <sheetFormatPr defaultRowHeight="13.5"/>
  <cols>
    <col min="1" max="1" width="2.625" style="186" customWidth="1"/>
    <col min="2" max="2" width="1.625" customWidth="1"/>
    <col min="3" max="3" width="11.375" customWidth="1"/>
    <col min="4" max="4" width="11.5" customWidth="1"/>
    <col min="5" max="5" width="12.5" customWidth="1"/>
    <col min="6" max="6" width="3" customWidth="1"/>
    <col min="7" max="7" width="13.75" customWidth="1"/>
    <col min="8" max="8" width="12.875" hidden="1" customWidth="1"/>
    <col min="9" max="9" width="6.625" customWidth="1"/>
    <col min="10" max="11" width="13.75" customWidth="1"/>
    <col min="12" max="12" width="2.625" style="186" customWidth="1"/>
    <col min="13" max="13" width="8.25" style="186" customWidth="1"/>
    <col min="14" max="28" width="9" style="186"/>
  </cols>
  <sheetData>
    <row r="1" spans="1:28" s="186" customFormat="1" ht="14.25" thickBot="1"/>
    <row r="2" spans="1:28" ht="20.100000000000001" customHeight="1" thickBot="1">
      <c r="B2" s="24" t="s">
        <v>61</v>
      </c>
      <c r="C2" s="25"/>
      <c r="D2" s="25"/>
      <c r="E2" s="25"/>
      <c r="F2" s="25"/>
      <c r="G2" s="25"/>
      <c r="H2" s="25"/>
      <c r="I2" s="25"/>
      <c r="J2" s="25"/>
      <c r="K2" s="26"/>
    </row>
    <row r="3" spans="1:28" s="186" customFormat="1" ht="9.9499999999999993" customHeight="1" thickBot="1"/>
    <row r="4" spans="1:28" ht="21" customHeight="1">
      <c r="B4" s="171" t="s">
        <v>15</v>
      </c>
      <c r="C4" s="172"/>
      <c r="D4" s="173"/>
      <c r="E4" s="239" t="str">
        <f>IF('2-1_使用量'!E4="","",'2-1_使用量'!E4)</f>
        <v/>
      </c>
      <c r="F4" s="240"/>
      <c r="G4" s="240"/>
      <c r="H4" s="240"/>
      <c r="I4" s="240"/>
      <c r="J4" s="240"/>
      <c r="K4" s="187" t="s">
        <v>33</v>
      </c>
    </row>
    <row r="5" spans="1:28" ht="21" customHeight="1">
      <c r="B5" s="175" t="s">
        <v>60</v>
      </c>
      <c r="C5" s="176"/>
      <c r="D5" s="177"/>
      <c r="E5" s="245"/>
      <c r="F5" s="246"/>
      <c r="G5" s="246"/>
      <c r="H5" s="246"/>
      <c r="I5" s="246"/>
      <c r="J5" s="247"/>
      <c r="K5" s="241">
        <v>6</v>
      </c>
    </row>
    <row r="6" spans="1:28" ht="21" customHeight="1" thickBot="1">
      <c r="B6" s="178" t="s">
        <v>16</v>
      </c>
      <c r="C6" s="179"/>
      <c r="D6" s="180"/>
      <c r="E6" s="248"/>
      <c r="F6" s="249"/>
      <c r="G6" s="249"/>
      <c r="H6" s="249"/>
      <c r="I6" s="249"/>
      <c r="J6" s="249"/>
      <c r="K6" s="242"/>
    </row>
    <row r="7" spans="1:28" s="186" customFormat="1" ht="5.0999999999999996" customHeight="1" thickBot="1"/>
    <row r="8" spans="1:28" ht="15.95" customHeight="1" thickBot="1">
      <c r="B8" s="181" t="s">
        <v>17</v>
      </c>
      <c r="C8" s="182"/>
      <c r="D8" s="182"/>
      <c r="E8" s="243">
        <f>ROUND(K20,0)</f>
        <v>0</v>
      </c>
      <c r="F8" s="244"/>
      <c r="G8" s="183" t="s">
        <v>19</v>
      </c>
      <c r="I8" s="186"/>
      <c r="J8" s="186"/>
      <c r="K8" s="186"/>
    </row>
    <row r="9" spans="1:28" s="186" customFormat="1" ht="9.9499999999999993" customHeight="1" thickBo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28" s="4" customFormat="1" ht="15" customHeight="1" thickBot="1">
      <c r="A10" s="189"/>
      <c r="B10" s="21" t="s">
        <v>55</v>
      </c>
      <c r="C10" s="22"/>
      <c r="D10" s="22"/>
      <c r="E10" s="22"/>
      <c r="F10" s="22"/>
      <c r="G10" s="22"/>
      <c r="H10" s="22"/>
      <c r="I10" s="22"/>
      <c r="J10" s="22"/>
      <c r="K10" s="23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ht="5.0999999999999996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188"/>
    </row>
    <row r="12" spans="1:28" ht="15" customHeight="1">
      <c r="B12" s="6" t="s">
        <v>56</v>
      </c>
      <c r="C12" s="7"/>
      <c r="D12" s="7"/>
      <c r="E12" s="7"/>
      <c r="F12" s="7"/>
      <c r="G12" s="27"/>
      <c r="H12" s="27"/>
      <c r="I12" s="27"/>
      <c r="J12" s="27"/>
      <c r="K12" s="28"/>
      <c r="L12" s="190"/>
    </row>
    <row r="13" spans="1:28" ht="24.95" customHeight="1">
      <c r="B13" s="9"/>
      <c r="C13" s="10" t="s">
        <v>57</v>
      </c>
      <c r="D13" s="11"/>
      <c r="E13" s="11"/>
      <c r="F13" s="11"/>
      <c r="G13" s="29" t="s">
        <v>14</v>
      </c>
      <c r="H13" s="30" t="s">
        <v>13</v>
      </c>
      <c r="I13" s="31" t="s">
        <v>12</v>
      </c>
      <c r="J13" s="32" t="s">
        <v>20</v>
      </c>
      <c r="K13" s="33" t="s">
        <v>21</v>
      </c>
      <c r="L13" s="190"/>
    </row>
    <row r="14" spans="1:28" ht="25.5" customHeight="1">
      <c r="B14" s="12"/>
      <c r="C14" s="192" t="s">
        <v>51</v>
      </c>
      <c r="D14" s="193"/>
      <c r="E14" s="193"/>
      <c r="F14" s="194"/>
      <c r="G14" s="69"/>
      <c r="H14" s="184" t="str">
        <f>IF(G14="","",G14-#REF!)</f>
        <v/>
      </c>
      <c r="I14" s="62" t="s">
        <v>1</v>
      </c>
      <c r="J14" s="67" t="str">
        <f>IF(G14="","",G14*'1_排出係数'!F8)</f>
        <v/>
      </c>
      <c r="K14" s="68" t="str">
        <f>IF(G14="","",G14*'1_排出係数'!F8*'1_排出係数'!I8*44/12)</f>
        <v/>
      </c>
      <c r="L14" s="191"/>
    </row>
    <row r="15" spans="1:28" ht="25.5" customHeight="1">
      <c r="B15" s="12"/>
      <c r="C15" s="192" t="s">
        <v>0</v>
      </c>
      <c r="D15" s="193"/>
      <c r="E15" s="193"/>
      <c r="F15" s="194"/>
      <c r="G15" s="69"/>
      <c r="H15" s="184" t="str">
        <f>IF(G15="","",G15-#REF!)</f>
        <v/>
      </c>
      <c r="I15" s="62" t="s">
        <v>18</v>
      </c>
      <c r="J15" s="67" t="str">
        <f>IF(G15="","",G15*'1_排出係数'!F9)</f>
        <v/>
      </c>
      <c r="K15" s="68" t="str">
        <f>IF(G15="","",G15*'1_排出係数'!F9*'1_排出係数'!I9*44/12)</f>
        <v/>
      </c>
      <c r="L15" s="191"/>
    </row>
    <row r="16" spans="1:28" ht="25.5" customHeight="1">
      <c r="B16" s="12"/>
      <c r="C16" s="195" t="s">
        <v>54</v>
      </c>
      <c r="D16" s="193"/>
      <c r="E16" s="193"/>
      <c r="F16" s="194"/>
      <c r="G16" s="69"/>
      <c r="H16" s="184" t="str">
        <f>IF(G16="","",G16-#REF!)</f>
        <v/>
      </c>
      <c r="I16" s="62" t="s">
        <v>23</v>
      </c>
      <c r="J16" s="67" t="str">
        <f>IF(G16="","",G16*'1_排出係数'!F10)</f>
        <v/>
      </c>
      <c r="K16" s="68" t="str">
        <f>IF(G16="","",G16*'1_排出係数'!F10*'1_排出係数'!I10*44/12)</f>
        <v/>
      </c>
      <c r="L16" s="191"/>
    </row>
    <row r="17" spans="2:12" ht="25.5" customHeight="1">
      <c r="B17" s="12"/>
      <c r="C17" s="196" t="s">
        <v>53</v>
      </c>
      <c r="D17" s="193"/>
      <c r="E17" s="193"/>
      <c r="F17" s="194"/>
      <c r="G17" s="69"/>
      <c r="H17" s="184" t="str">
        <f>IF(G17="","",G17-#REF!)</f>
        <v/>
      </c>
      <c r="I17" s="197" t="s">
        <v>43</v>
      </c>
      <c r="J17" s="67" t="str">
        <f>IF(G17="","",G17*'1_排出係数'!F11)</f>
        <v/>
      </c>
      <c r="K17" s="68" t="str">
        <f>IF(G17="","",G17*'1_排出係数'!F11*'1_排出係数'!I11*44/12)</f>
        <v/>
      </c>
      <c r="L17" s="191"/>
    </row>
    <row r="18" spans="2:12" ht="25.5" customHeight="1">
      <c r="B18" s="12"/>
      <c r="C18" s="57" t="s">
        <v>63</v>
      </c>
      <c r="D18" s="206" t="str">
        <f>'1_排出係数'!D12&amp;""</f>
        <v/>
      </c>
      <c r="E18" s="206"/>
      <c r="F18" s="83" t="s">
        <v>66</v>
      </c>
      <c r="G18" s="69"/>
      <c r="H18" s="184" t="str">
        <f>IF(G18="","",G18-#REF!)</f>
        <v/>
      </c>
      <c r="I18" s="64" t="str">
        <f>IF('1_排出係数'!H12="","",'1_排出係数'!H12)</f>
        <v/>
      </c>
      <c r="J18" s="67" t="str">
        <f>IF(G18="","",G18*'1_排出係数'!F12)</f>
        <v/>
      </c>
      <c r="K18" s="68" t="str">
        <f>IF(G18="","",G18*'1_排出係数'!F12*'1_排出係数'!I12*44/12)</f>
        <v/>
      </c>
      <c r="L18" s="191"/>
    </row>
    <row r="19" spans="2:12" ht="25.5" customHeight="1" thickBot="1">
      <c r="B19" s="12"/>
      <c r="C19" s="57" t="s">
        <v>63</v>
      </c>
      <c r="D19" s="206" t="str">
        <f>'1_排出係数'!D13&amp;""</f>
        <v/>
      </c>
      <c r="E19" s="206"/>
      <c r="F19" s="83" t="s">
        <v>65</v>
      </c>
      <c r="G19" s="69"/>
      <c r="H19" s="184" t="str">
        <f>IF(G19="","",G19-#REF!)</f>
        <v/>
      </c>
      <c r="I19" s="64" t="str">
        <f>IF('1_排出係数'!H13="","",'1_排出係数'!H13)</f>
        <v/>
      </c>
      <c r="J19" s="67" t="str">
        <f>IF(G19="","",G19*'1_排出係数'!F13)</f>
        <v/>
      </c>
      <c r="K19" s="68" t="str">
        <f>IF(G19="","",G19*'1_排出係数'!F13*'1_排出係数'!I13*44/12)</f>
        <v/>
      </c>
      <c r="L19" s="191"/>
    </row>
    <row r="20" spans="2:12" ht="25.5" customHeight="1" thickTop="1" thickBot="1">
      <c r="B20" s="5" t="s">
        <v>11</v>
      </c>
      <c r="C20" s="13"/>
      <c r="D20" s="13"/>
      <c r="E20" s="13"/>
      <c r="F20" s="15"/>
      <c r="G20" s="16" t="s">
        <v>25</v>
      </c>
      <c r="H20" s="14" t="s">
        <v>26</v>
      </c>
      <c r="I20" s="17" t="s">
        <v>24</v>
      </c>
      <c r="J20" s="205">
        <f>SUM(J14:J19)</f>
        <v>0</v>
      </c>
      <c r="K20" s="18">
        <f>SUM(K14:K19)</f>
        <v>0</v>
      </c>
      <c r="L20" s="191"/>
    </row>
    <row r="21" spans="2:12" s="186" customFormat="1"/>
    <row r="22" spans="2:12" s="186" customFormat="1"/>
    <row r="23" spans="2:12" s="186" customFormat="1"/>
    <row r="24" spans="2:12" s="186" customFormat="1"/>
    <row r="25" spans="2:12" s="186" customFormat="1"/>
    <row r="26" spans="2:12" s="186" customFormat="1"/>
    <row r="27" spans="2:12" s="186" customFormat="1"/>
    <row r="28" spans="2:12" s="186" customFormat="1"/>
    <row r="29" spans="2:12" s="186" customFormat="1"/>
    <row r="30" spans="2:12" s="186" customFormat="1"/>
    <row r="31" spans="2:12" s="186" customFormat="1"/>
    <row r="32" spans="2:12" s="186" customFormat="1"/>
    <row r="33" s="186" customFormat="1"/>
    <row r="34" s="186" customFormat="1"/>
    <row r="35" s="186" customFormat="1"/>
  </sheetData>
  <sheetProtection algorithmName="SHA-512" hashValue="XvqziIMZ2C2OTSWEjmV/EgYPu/DoXcqtDkoCH/bv4k78H0ydCvU/jGWF0BzJPwrrmCuu1npKsM14uTopHM+xNA==" saltValue="8BkTWSY6fUEevbpjyLwz8g==" spinCount="100000" sheet="1" formatCells="0"/>
  <mergeCells count="7">
    <mergeCell ref="D18:E18"/>
    <mergeCell ref="D19:E19"/>
    <mergeCell ref="E4:J4"/>
    <mergeCell ref="K5:K6"/>
    <mergeCell ref="E6:J6"/>
    <mergeCell ref="E5:J5"/>
    <mergeCell ref="E8:F8"/>
  </mergeCells>
  <phoneticPr fontId="23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23</vt:i4>
      </vt:variant>
    </vt:vector>
  </HeadingPairs>
  <TitlesOfParts>
    <vt:vector size="46" baseType="lpstr">
      <vt:lpstr>0_総括</vt:lpstr>
      <vt:lpstr>1_排出係数</vt:lpstr>
      <vt:lpstr>3_原単位算定</vt:lpstr>
      <vt:lpstr>2-1_使用量</vt:lpstr>
      <vt:lpstr>2-2_使用量</vt:lpstr>
      <vt:lpstr>2-3_使用量</vt:lpstr>
      <vt:lpstr>2-4_使用量</vt:lpstr>
      <vt:lpstr>2-5_使用量</vt:lpstr>
      <vt:lpstr>2-6_使用量</vt:lpstr>
      <vt:lpstr>2-7_使用量</vt:lpstr>
      <vt:lpstr>2-8_使用量</vt:lpstr>
      <vt:lpstr>2-9_使用量</vt:lpstr>
      <vt:lpstr>2-10_使用量</vt:lpstr>
      <vt:lpstr>2-11_使用量</vt:lpstr>
      <vt:lpstr>2-12_使用量</vt:lpstr>
      <vt:lpstr>2-13_使用量</vt:lpstr>
      <vt:lpstr>2-14_使用量</vt:lpstr>
      <vt:lpstr>2-15_使用量</vt:lpstr>
      <vt:lpstr>2-16_使用量</vt:lpstr>
      <vt:lpstr>2-17_使用量</vt:lpstr>
      <vt:lpstr>2-18_使用量</vt:lpstr>
      <vt:lpstr>2-19_使用量</vt:lpstr>
      <vt:lpstr>2-20_使用量</vt:lpstr>
      <vt:lpstr>'0_総括'!Print_Area</vt:lpstr>
      <vt:lpstr>'1_排出係数'!Print_Area</vt:lpstr>
      <vt:lpstr>'2-1_使用量'!Print_Area</vt:lpstr>
      <vt:lpstr>'2-10_使用量'!Print_Area</vt:lpstr>
      <vt:lpstr>'2-11_使用量'!Print_Area</vt:lpstr>
      <vt:lpstr>'2-12_使用量'!Print_Area</vt:lpstr>
      <vt:lpstr>'2-13_使用量'!Print_Area</vt:lpstr>
      <vt:lpstr>'2-14_使用量'!Print_Area</vt:lpstr>
      <vt:lpstr>'2-15_使用量'!Print_Area</vt:lpstr>
      <vt:lpstr>'2-16_使用量'!Print_Area</vt:lpstr>
      <vt:lpstr>'2-17_使用量'!Print_Area</vt:lpstr>
      <vt:lpstr>'2-18_使用量'!Print_Area</vt:lpstr>
      <vt:lpstr>'2-19_使用量'!Print_Area</vt:lpstr>
      <vt:lpstr>'2-2_使用量'!Print_Area</vt:lpstr>
      <vt:lpstr>'2-20_使用量'!Print_Area</vt:lpstr>
      <vt:lpstr>'2-3_使用量'!Print_Area</vt:lpstr>
      <vt:lpstr>'2-4_使用量'!Print_Area</vt:lpstr>
      <vt:lpstr>'2-5_使用量'!Print_Area</vt:lpstr>
      <vt:lpstr>'2-6_使用量'!Print_Area</vt:lpstr>
      <vt:lpstr>'2-7_使用量'!Print_Area</vt:lpstr>
      <vt:lpstr>'2-8_使用量'!Print_Area</vt:lpstr>
      <vt:lpstr>'2-9_使用量'!Print_Area</vt:lpstr>
      <vt:lpstr>'3_原単位算定'!Print_Area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自動車の利用に伴う二酸化炭素排出量計算シート</dc:title>
  <cp:lastPrinted>2023-03-24T00:32:10Z</cp:lastPrinted>
  <dcterms:created xsi:type="dcterms:W3CDTF">2013-03-19T04:21:17Z</dcterms:created>
  <dcterms:modified xsi:type="dcterms:W3CDTF">2023-09-14T07:59:26Z</dcterms:modified>
</cp:coreProperties>
</file>