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255" windowHeight="4695" tabRatio="657" activeTab="0"/>
  </bookViews>
  <sheets>
    <sheet name="21" sheetId="1" r:id="rId1"/>
    <sheet name="7-市町村別" sheetId="2" state="hidden" r:id="rId2"/>
  </sheets>
  <definedNames>
    <definedName name="CRITERIA" localSheetId="0">'21'!$A$9:$AB$11</definedName>
    <definedName name="CRITERIA" localSheetId="1">'7-市町村別'!#REF!</definedName>
    <definedName name="DATABASE" localSheetId="0">'21'!$A$9:$AB$11</definedName>
    <definedName name="DATABASE" localSheetId="1">'7-市町村別'!#REF!</definedName>
    <definedName name="EXTRACT" localSheetId="0">'21'!#REF!</definedName>
    <definedName name="EXTRACT" localSheetId="1">'7-市町村別'!#REF!</definedName>
    <definedName name="_xlnm.Print_Area" localSheetId="0">'21'!$A$1:$AB$45</definedName>
    <definedName name="_xlnm.Print_Titles" localSheetId="0">'21'!$3:$8</definedName>
    <definedName name="_xlnm.Print_Titles" localSheetId="1">'7-市町村別'!$1:$8</definedName>
    <definedName name="ﾀｲﾄﾙ行" localSheetId="0">'21'!$A$3:$AB$8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'21'!$A$9:$AB$45</definedName>
    <definedName name="印刷範囲" localSheetId="1">'7-市町村別'!$A$9:$AC$10</definedName>
    <definedName name="印刷範囲">#REF!</definedName>
    <definedName name="並び替え" localSheetId="0">'21'!$A$9:$AB$11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<sst xmlns="http://schemas.openxmlformats.org/spreadsheetml/2006/main" count="204" uniqueCount="96">
  <si>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</si>
  <si>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</si>
  <si>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</si>
  <si>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</si>
  <si>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</si>
  <si>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</si>
  <si>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</si>
  <si>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</si>
  <si>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</si>
  <si>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</si>
  <si>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</si>
  <si>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</si>
  <si>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</si>
  <si>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</si>
  <si>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</si>
  <si>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</si>
  <si>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</si>
  <si>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</si>
  <si>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</si>
  <si>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</si>
  <si>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</si>
  <si>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</si>
  <si>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</si>
  <si>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</si>
  <si>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</si>
  <si>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</si>
  <si>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</si>
  <si>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</si>
  <si>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</si>
  <si>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</si>
  <si>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</si>
  <si>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</si>
  <si>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</si>
  <si>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</si>
  <si>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</si>
  <si>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</si>
  <si>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</si>
  <si>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</si>
  <si>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</si>
  <si>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</si>
  <si>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</si>
  <si>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</si>
  <si>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</si>
  <si>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</si>
  <si>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</si>
  <si>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</si>
  <si>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</si>
  <si>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６．地方事務所別の箇所数、給水人口及び普及率</t>
  </si>
  <si>
    <t>地　方
事務所</t>
  </si>
  <si>
    <t>上　小</t>
  </si>
  <si>
    <t>上伊那</t>
  </si>
  <si>
    <t>下伊那</t>
  </si>
  <si>
    <t>北安曇</t>
  </si>
  <si>
    <t>長　野</t>
  </si>
  <si>
    <t>※長野地方事務所の数値には長野市保健所に関する数値を含む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</si>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</sst>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8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7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 quotePrefix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3" fontId="7" fillId="0" borderId="13" xfId="0" applyNumberFormat="1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1" xfId="0" applyNumberFormat="1" applyFont="1" applyFill="1" applyBorder="1" applyAlignment="1" applyProtection="1">
      <alignment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Continuous" vertical="center"/>
      <protection/>
    </xf>
    <xf numFmtId="49" fontId="11" fillId="33" borderId="11" xfId="0" applyNumberFormat="1" applyFont="1" applyFill="1" applyBorder="1" applyAlignment="1" applyProtection="1">
      <alignment horizontal="centerContinuous" vertical="center"/>
      <protection/>
    </xf>
    <xf numFmtId="49" fontId="11" fillId="33" borderId="14" xfId="0" applyNumberFormat="1" applyFont="1" applyFill="1" applyBorder="1" applyAlignment="1" applyProtection="1" quotePrefix="1">
      <alignment vertical="center"/>
      <protection/>
    </xf>
    <xf numFmtId="49" fontId="11" fillId="33" borderId="10" xfId="0" applyNumberFormat="1" applyFont="1" applyFill="1" applyBorder="1" applyAlignment="1" applyProtection="1" quotePrefix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 quotePrefix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3" fontId="11" fillId="33" borderId="17" xfId="0" applyNumberFormat="1" applyFont="1" applyFill="1" applyBorder="1" applyAlignment="1" applyProtection="1" quotePrefix="1">
      <alignment horizontal="left" vertical="center"/>
      <protection/>
    </xf>
    <xf numFmtId="3" fontId="11" fillId="33" borderId="13" xfId="0" applyNumberFormat="1" applyFont="1" applyFill="1" applyBorder="1" applyAlignment="1" applyProtection="1" quotePrefix="1">
      <alignment horizontal="right" vertical="center"/>
      <protection/>
    </xf>
    <xf numFmtId="3" fontId="11" fillId="33" borderId="1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horizontal="centerContinuous" vertical="center"/>
      <protection/>
    </xf>
    <xf numFmtId="3" fontId="11" fillId="34" borderId="11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vertical="center"/>
      <protection/>
    </xf>
    <xf numFmtId="177" fontId="11" fillId="34" borderId="0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11" fillId="34" borderId="21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horizontal="centerContinuous" vertical="center"/>
      <protection/>
    </xf>
    <xf numFmtId="3" fontId="11" fillId="34" borderId="15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177" fontId="11" fillId="34" borderId="24" xfId="0" applyNumberFormat="1" applyFont="1" applyFill="1" applyBorder="1" applyAlignment="1" applyProtection="1">
      <alignment vertical="center"/>
      <protection/>
    </xf>
    <xf numFmtId="3" fontId="11" fillId="34" borderId="25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vertical="center"/>
      <protection/>
    </xf>
    <xf numFmtId="3" fontId="11" fillId="34" borderId="26" xfId="0" applyNumberFormat="1" applyFont="1" applyFill="1" applyBorder="1" applyAlignment="1" applyProtection="1">
      <alignment vertical="center"/>
      <protection/>
    </xf>
    <xf numFmtId="176" fontId="11" fillId="34" borderId="26" xfId="0" applyNumberFormat="1" applyFont="1" applyFill="1" applyBorder="1" applyAlignment="1" applyProtection="1">
      <alignment vertical="center"/>
      <protection/>
    </xf>
    <xf numFmtId="177" fontId="11" fillId="34" borderId="27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 quotePrefix="1">
      <alignment horizontal="center"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 quotePrefix="1">
      <alignment horizontal="right" vertical="center"/>
      <protection/>
    </xf>
    <xf numFmtId="3" fontId="11" fillId="34" borderId="25" xfId="0" applyNumberFormat="1" applyFont="1" applyFill="1" applyBorder="1" applyAlignment="1" applyProtection="1" quotePrefix="1">
      <alignment horizontal="right"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177" fontId="11" fillId="34" borderId="29" xfId="0" applyNumberFormat="1" applyFont="1" applyFill="1" applyBorder="1" applyAlignment="1" applyProtection="1">
      <alignment vertical="center"/>
      <protection/>
    </xf>
    <xf numFmtId="3" fontId="11" fillId="34" borderId="29" xfId="0" applyNumberFormat="1" applyFont="1" applyFill="1" applyBorder="1" applyAlignment="1" applyProtection="1">
      <alignment vertical="center"/>
      <protection/>
    </xf>
    <xf numFmtId="3" fontId="11" fillId="34" borderId="30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177" fontId="11" fillId="34" borderId="16" xfId="0" applyNumberFormat="1" applyFont="1" applyFill="1" applyBorder="1" applyAlignment="1" applyProtection="1">
      <alignment vertical="center"/>
      <protection/>
    </xf>
    <xf numFmtId="3" fontId="11" fillId="34" borderId="31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horizontal="centerContinuous" vertical="center"/>
      <protection/>
    </xf>
    <xf numFmtId="3" fontId="11" fillId="34" borderId="13" xfId="0" applyNumberFormat="1" applyFont="1" applyFill="1" applyBorder="1" applyAlignment="1" applyProtection="1" quotePrefix="1">
      <alignment horizontal="center" vertical="center"/>
      <protection/>
    </xf>
    <xf numFmtId="3" fontId="11" fillId="34" borderId="13" xfId="0" applyNumberFormat="1" applyFont="1" applyFill="1" applyBorder="1" applyAlignment="1" applyProtection="1">
      <alignment vertical="center"/>
      <protection/>
    </xf>
    <xf numFmtId="3" fontId="11" fillId="34" borderId="32" xfId="0" applyNumberFormat="1" applyFont="1" applyFill="1" applyBorder="1" applyAlignment="1" applyProtection="1">
      <alignment vertical="center"/>
      <protection/>
    </xf>
    <xf numFmtId="177" fontId="11" fillId="34" borderId="33" xfId="0" applyNumberFormat="1" applyFont="1" applyFill="1" applyBorder="1" applyAlignment="1" applyProtection="1">
      <alignment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2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/>
      <protection/>
    </xf>
    <xf numFmtId="3" fontId="11" fillId="34" borderId="35" xfId="0" applyNumberFormat="1" applyFont="1" applyFill="1" applyBorder="1" applyAlignment="1" applyProtection="1">
      <alignment vertical="center"/>
      <protection/>
    </xf>
    <xf numFmtId="177" fontId="11" fillId="34" borderId="36" xfId="0" applyNumberFormat="1" applyFont="1" applyFill="1" applyBorder="1" applyAlignment="1" applyProtection="1">
      <alignment vertical="center"/>
      <protection/>
    </xf>
    <xf numFmtId="177" fontId="11" fillId="34" borderId="37" xfId="0" applyNumberFormat="1" applyFont="1" applyFill="1" applyBorder="1" applyAlignment="1" applyProtection="1">
      <alignment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39" xfId="0" applyNumberFormat="1" applyFont="1" applyFill="1" applyBorder="1" applyAlignment="1" applyProtection="1">
      <alignment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3" xfId="0" applyNumberFormat="1" applyFont="1" applyFill="1" applyBorder="1" applyAlignment="1" applyProtection="1">
      <alignment horizontal="center"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3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6" xfId="0" applyNumberFormat="1" applyFont="1" applyFill="1" applyBorder="1" applyAlignment="1" applyProtection="1">
      <alignment vertical="center"/>
      <protection/>
    </xf>
    <xf numFmtId="177" fontId="11" fillId="34" borderId="47" xfId="0" applyNumberFormat="1" applyFont="1" applyFill="1" applyBorder="1" applyAlignment="1" applyProtection="1">
      <alignment vertical="center"/>
      <protection/>
    </xf>
    <xf numFmtId="177" fontId="11" fillId="34" borderId="48" xfId="0" applyNumberFormat="1" applyFont="1" applyFill="1" applyBorder="1" applyAlignment="1" applyProtection="1">
      <alignment vertical="center"/>
      <protection/>
    </xf>
    <xf numFmtId="177" fontId="11" fillId="34" borderId="18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50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177" fontId="11" fillId="34" borderId="51" xfId="0" applyNumberFormat="1" applyFont="1" applyFill="1" applyBorder="1" applyAlignment="1" applyProtection="1">
      <alignment vertical="center"/>
      <protection/>
    </xf>
    <xf numFmtId="177" fontId="11" fillId="34" borderId="52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177" fontId="11" fillId="33" borderId="36" xfId="0" applyNumberFormat="1" applyFont="1" applyFill="1" applyBorder="1" applyAlignment="1" applyProtection="1">
      <alignment vertical="center"/>
      <protection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 quotePrefix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32" xfId="0" applyNumberFormat="1" applyFont="1" applyFill="1" applyBorder="1" applyAlignment="1" applyProtection="1">
      <alignment vertical="center"/>
      <protection/>
    </xf>
    <xf numFmtId="177" fontId="11" fillId="33" borderId="33" xfId="0" applyNumberFormat="1" applyFont="1" applyFill="1" applyBorder="1" applyAlignment="1" applyProtection="1">
      <alignment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33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centerContinuous" vertical="center"/>
      <protection/>
    </xf>
    <xf numFmtId="3" fontId="7" fillId="33" borderId="17" xfId="0" applyNumberFormat="1" applyFont="1" applyFill="1" applyBorder="1" applyAlignment="1" applyProtection="1" quotePrefix="1">
      <alignment horizontal="center" vertical="center"/>
      <protection/>
    </xf>
    <xf numFmtId="177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7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3" fontId="11" fillId="35" borderId="16" xfId="0" applyNumberFormat="1" applyFont="1" applyFill="1" applyBorder="1" applyAlignment="1" applyProtection="1">
      <alignment vertical="center"/>
      <protection/>
    </xf>
    <xf numFmtId="3" fontId="11" fillId="35" borderId="31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vertical="center"/>
      <protection/>
    </xf>
    <xf numFmtId="177" fontId="7" fillId="35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176" fontId="7" fillId="35" borderId="11" xfId="0" applyNumberFormat="1" applyFont="1" applyFill="1" applyBorder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vertical="center"/>
      <protection/>
    </xf>
    <xf numFmtId="176" fontId="7" fillId="35" borderId="13" xfId="0" applyNumberFormat="1" applyFont="1" applyFill="1" applyBorder="1" applyAlignment="1" applyProtection="1">
      <alignment vertical="center"/>
      <protection/>
    </xf>
    <xf numFmtId="3" fontId="11" fillId="35" borderId="14" xfId="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8" fontId="11" fillId="34" borderId="13" xfId="48" applyFont="1" applyFill="1" applyBorder="1" applyAlignment="1" applyProtection="1">
      <alignment vertical="center"/>
      <protection/>
    </xf>
    <xf numFmtId="177" fontId="7" fillId="35" borderId="13" xfId="0" applyNumberFormat="1" applyFont="1" applyFill="1" applyBorder="1" applyAlignment="1" applyProtection="1">
      <alignment vertical="center"/>
      <protection/>
    </xf>
    <xf numFmtId="3" fontId="7" fillId="36" borderId="54" xfId="0" applyNumberFormat="1" applyFont="1" applyFill="1" applyBorder="1" applyAlignment="1" applyProtection="1">
      <alignment vertical="center"/>
      <protection/>
    </xf>
    <xf numFmtId="3" fontId="7" fillId="36" borderId="55" xfId="0" applyNumberFormat="1" applyFont="1" applyFill="1" applyBorder="1" applyAlignment="1" applyProtection="1">
      <alignment vertical="center"/>
      <protection/>
    </xf>
    <xf numFmtId="177" fontId="7" fillId="36" borderId="54" xfId="0" applyNumberFormat="1" applyFont="1" applyFill="1" applyBorder="1" applyAlignment="1" applyProtection="1">
      <alignment vertical="center"/>
      <protection/>
    </xf>
    <xf numFmtId="3" fontId="7" fillId="36" borderId="56" xfId="0" applyNumberFormat="1" applyFont="1" applyFill="1" applyBorder="1" applyAlignment="1" applyProtection="1">
      <alignment vertical="center"/>
      <protection/>
    </xf>
    <xf numFmtId="176" fontId="7" fillId="36" borderId="54" xfId="0" applyNumberFormat="1" applyFont="1" applyFill="1" applyBorder="1" applyAlignment="1" applyProtection="1">
      <alignment vertical="center"/>
      <protection/>
    </xf>
    <xf numFmtId="3" fontId="9" fillId="36" borderId="57" xfId="0" applyNumberFormat="1" applyFont="1" applyFill="1" applyBorder="1" applyAlignment="1" applyProtection="1">
      <alignment horizontal="center" vertical="center"/>
      <protection/>
    </xf>
    <xf numFmtId="0" fontId="7" fillId="36" borderId="57" xfId="0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3" fontId="7" fillId="0" borderId="17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0" borderId="58" xfId="0" applyNumberFormat="1" applyFont="1" applyBorder="1" applyAlignment="1" applyProtection="1">
      <alignment vertical="center"/>
      <protection/>
    </xf>
    <xf numFmtId="3" fontId="7" fillId="0" borderId="59" xfId="0" applyNumberFormat="1" applyFont="1" applyBorder="1" applyAlignment="1" applyProtection="1">
      <alignment vertical="center"/>
      <protection/>
    </xf>
    <xf numFmtId="3" fontId="7" fillId="0" borderId="60" xfId="0" applyNumberFormat="1" applyFont="1" applyBorder="1" applyAlignment="1" applyProtection="1">
      <alignment vertical="center"/>
      <protection/>
    </xf>
    <xf numFmtId="3" fontId="7" fillId="33" borderId="61" xfId="0" applyNumberFormat="1" applyFont="1" applyFill="1" applyBorder="1" applyAlignment="1" applyProtection="1">
      <alignment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63" xfId="0" applyNumberFormat="1" applyFont="1" applyFill="1" applyBorder="1" applyAlignment="1" applyProtection="1">
      <alignment horizontal="center" vertical="center"/>
      <protection/>
    </xf>
    <xf numFmtId="3" fontId="7" fillId="33" borderId="64" xfId="0" applyNumberFormat="1" applyFont="1" applyFill="1" applyBorder="1" applyAlignment="1" applyProtection="1">
      <alignment horizontal="center" vertical="center"/>
      <protection/>
    </xf>
    <xf numFmtId="3" fontId="7" fillId="33" borderId="65" xfId="0" applyNumberFormat="1" applyFont="1" applyFill="1" applyBorder="1" applyAlignment="1" applyProtection="1">
      <alignment horizontal="center" vertical="center"/>
      <protection/>
    </xf>
    <xf numFmtId="3" fontId="7" fillId="0" borderId="66" xfId="0" applyNumberFormat="1" applyFont="1" applyBorder="1" applyAlignment="1" applyProtection="1">
      <alignment vertical="center"/>
      <protection/>
    </xf>
    <xf numFmtId="3" fontId="7" fillId="0" borderId="67" xfId="0" applyNumberFormat="1" applyFont="1" applyBorder="1" applyAlignment="1" applyProtection="1">
      <alignment vertical="center"/>
      <protection/>
    </xf>
    <xf numFmtId="3" fontId="7" fillId="0" borderId="68" xfId="0" applyNumberFormat="1" applyFont="1" applyBorder="1" applyAlignment="1" applyProtection="1">
      <alignment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0" borderId="69" xfId="0" applyNumberFormat="1" applyFont="1" applyBorder="1" applyAlignment="1" applyProtection="1">
      <alignment vertical="center"/>
      <protection/>
    </xf>
    <xf numFmtId="3" fontId="7" fillId="0" borderId="70" xfId="0" applyNumberFormat="1" applyFont="1" applyBorder="1" applyAlignment="1" applyProtection="1">
      <alignment vertical="center"/>
      <protection/>
    </xf>
    <xf numFmtId="3" fontId="7" fillId="0" borderId="71" xfId="0" applyNumberFormat="1" applyFont="1" applyBorder="1" applyAlignment="1" applyProtection="1">
      <alignment vertical="center"/>
      <protection/>
    </xf>
    <xf numFmtId="3" fontId="7" fillId="0" borderId="72" xfId="0" applyNumberFormat="1" applyFont="1" applyBorder="1" applyAlignment="1" applyProtection="1">
      <alignment vertical="center"/>
      <protection/>
    </xf>
    <xf numFmtId="3" fontId="7" fillId="0" borderId="64" xfId="0" applyNumberFormat="1" applyFont="1" applyBorder="1" applyAlignment="1" applyProtection="1">
      <alignment vertical="center"/>
      <protection/>
    </xf>
    <xf numFmtId="3" fontId="7" fillId="0" borderId="73" xfId="0" applyNumberFormat="1" applyFont="1" applyBorder="1" applyAlignment="1" applyProtection="1">
      <alignment vertical="center"/>
      <protection/>
    </xf>
    <xf numFmtId="3" fontId="7" fillId="33" borderId="74" xfId="0" applyNumberFormat="1" applyFont="1" applyFill="1" applyBorder="1" applyAlignment="1" applyProtection="1">
      <alignment vertical="center"/>
      <protection/>
    </xf>
    <xf numFmtId="3" fontId="7" fillId="33" borderId="75" xfId="0" applyNumberFormat="1" applyFont="1" applyFill="1" applyBorder="1" applyAlignment="1" applyProtection="1">
      <alignment vertical="center"/>
      <protection/>
    </xf>
    <xf numFmtId="3" fontId="7" fillId="33" borderId="76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33" borderId="71" xfId="0" applyNumberFormat="1" applyFont="1" applyFill="1" applyBorder="1" applyAlignment="1" applyProtection="1">
      <alignment vertical="center"/>
      <protection/>
    </xf>
    <xf numFmtId="3" fontId="7" fillId="33" borderId="72" xfId="0" applyNumberFormat="1" applyFont="1" applyFill="1" applyBorder="1" applyAlignment="1" applyProtection="1">
      <alignment vertical="center"/>
      <protection/>
    </xf>
    <xf numFmtId="3" fontId="7" fillId="33" borderId="63" xfId="0" applyNumberFormat="1" applyFont="1" applyFill="1" applyBorder="1" applyAlignment="1" applyProtection="1">
      <alignment vertical="center"/>
      <protection/>
    </xf>
    <xf numFmtId="3" fontId="7" fillId="33" borderId="69" xfId="0" applyNumberFormat="1" applyFont="1" applyFill="1" applyBorder="1" applyAlignment="1" applyProtection="1">
      <alignment vertical="center"/>
      <protection/>
    </xf>
    <xf numFmtId="3" fontId="7" fillId="0" borderId="65" xfId="0" applyNumberFormat="1" applyFont="1" applyBorder="1" applyAlignment="1" applyProtection="1">
      <alignment vertical="center"/>
      <protection/>
    </xf>
    <xf numFmtId="3" fontId="7" fillId="33" borderId="77" xfId="0" applyNumberFormat="1" applyFont="1" applyFill="1" applyBorder="1" applyAlignment="1" applyProtection="1">
      <alignment horizontal="center" vertical="center"/>
      <protection/>
    </xf>
    <xf numFmtId="3" fontId="7" fillId="0" borderId="67" xfId="0" applyNumberFormat="1" applyFont="1" applyBorder="1" applyAlignment="1" applyProtection="1" quotePrefix="1">
      <alignment horizontal="right" vertical="center"/>
      <protection/>
    </xf>
    <xf numFmtId="3" fontId="7" fillId="0" borderId="68" xfId="0" applyNumberFormat="1" applyFont="1" applyBorder="1" applyAlignment="1" applyProtection="1" quotePrefix="1">
      <alignment horizontal="right" vertical="center"/>
      <protection/>
    </xf>
    <xf numFmtId="3" fontId="7" fillId="0" borderId="66" xfId="0" applyNumberFormat="1" applyFont="1" applyBorder="1" applyAlignment="1" applyProtection="1">
      <alignment horizontal="right" vertical="center"/>
      <protection/>
    </xf>
    <xf numFmtId="3" fontId="7" fillId="0" borderId="72" xfId="0" applyNumberFormat="1" applyFont="1" applyBorder="1" applyAlignment="1" applyProtection="1" quotePrefix="1">
      <alignment horizontal="right" vertical="center"/>
      <protection/>
    </xf>
    <xf numFmtId="3" fontId="7" fillId="0" borderId="78" xfId="0" applyNumberFormat="1" applyFont="1" applyBorder="1" applyAlignment="1" applyProtection="1">
      <alignment vertical="center"/>
      <protection/>
    </xf>
    <xf numFmtId="3" fontId="7" fillId="33" borderId="64" xfId="0" applyNumberFormat="1" applyFont="1" applyFill="1" applyBorder="1" applyAlignment="1" applyProtection="1">
      <alignment vertical="center"/>
      <protection/>
    </xf>
    <xf numFmtId="3" fontId="7" fillId="33" borderId="65" xfId="0" applyNumberFormat="1" applyFont="1" applyFill="1" applyBorder="1" applyAlignment="1" applyProtection="1">
      <alignment vertical="center"/>
      <protection/>
    </xf>
    <xf numFmtId="177" fontId="7" fillId="0" borderId="60" xfId="0" applyNumberFormat="1" applyFont="1" applyBorder="1" applyAlignment="1" applyProtection="1">
      <alignment vertical="center"/>
      <protection/>
    </xf>
    <xf numFmtId="201" fontId="7" fillId="0" borderId="60" xfId="0" applyNumberFormat="1" applyFont="1" applyBorder="1" applyAlignment="1" applyProtection="1">
      <alignment vertical="center"/>
      <protection/>
    </xf>
    <xf numFmtId="177" fontId="7" fillId="0" borderId="79" xfId="0" applyNumberFormat="1" applyFont="1" applyBorder="1" applyAlignment="1" applyProtection="1">
      <alignment vertical="center"/>
      <protection/>
    </xf>
    <xf numFmtId="177" fontId="7" fillId="0" borderId="80" xfId="0" applyNumberFormat="1" applyFont="1" applyBorder="1" applyAlignment="1" applyProtection="1">
      <alignment vertical="center"/>
      <protection/>
    </xf>
    <xf numFmtId="177" fontId="7" fillId="33" borderId="81" xfId="0" applyNumberFormat="1" applyFont="1" applyFill="1" applyBorder="1" applyAlignment="1" applyProtection="1">
      <alignment vertical="center"/>
      <protection/>
    </xf>
    <xf numFmtId="3" fontId="7" fillId="0" borderId="80" xfId="0" applyNumberFormat="1" applyFont="1" applyBorder="1" applyAlignment="1" applyProtection="1">
      <alignment vertical="center"/>
      <protection/>
    </xf>
    <xf numFmtId="3" fontId="7" fillId="0" borderId="82" xfId="0" applyNumberFormat="1" applyFont="1" applyBorder="1" applyAlignment="1" applyProtection="1">
      <alignment vertical="center"/>
      <protection/>
    </xf>
    <xf numFmtId="3" fontId="7" fillId="0" borderId="83" xfId="0" applyNumberFormat="1" applyFont="1" applyBorder="1" applyAlignment="1" applyProtection="1">
      <alignment vertical="center"/>
      <protection/>
    </xf>
    <xf numFmtId="3" fontId="7" fillId="33" borderId="80" xfId="0" applyNumberFormat="1" applyFont="1" applyFill="1" applyBorder="1" applyAlignment="1" applyProtection="1">
      <alignment vertical="center"/>
      <protection/>
    </xf>
    <xf numFmtId="201" fontId="7" fillId="33" borderId="80" xfId="0" applyNumberFormat="1" applyFont="1" applyFill="1" applyBorder="1" applyAlignment="1" applyProtection="1">
      <alignment vertical="center"/>
      <protection/>
    </xf>
    <xf numFmtId="3" fontId="7" fillId="0" borderId="84" xfId="0" applyNumberFormat="1" applyFont="1" applyBorder="1" applyAlignment="1" applyProtection="1">
      <alignment vertical="center"/>
      <protection/>
    </xf>
    <xf numFmtId="177" fontId="7" fillId="0" borderId="85" xfId="0" applyNumberFormat="1" applyFont="1" applyBorder="1" applyAlignment="1" applyProtection="1">
      <alignment vertical="center"/>
      <protection/>
    </xf>
    <xf numFmtId="3" fontId="7" fillId="0" borderId="86" xfId="0" applyNumberFormat="1" applyFont="1" applyBorder="1" applyAlignment="1" applyProtection="1">
      <alignment vertical="center"/>
      <protection/>
    </xf>
    <xf numFmtId="3" fontId="7" fillId="0" borderId="87" xfId="0" applyNumberFormat="1" applyFont="1" applyBorder="1" applyAlignment="1" applyProtection="1">
      <alignment vertical="center"/>
      <protection/>
    </xf>
    <xf numFmtId="3" fontId="7" fillId="0" borderId="88" xfId="0" applyNumberFormat="1" applyFont="1" applyBorder="1" applyAlignment="1" applyProtection="1">
      <alignment vertical="center"/>
      <protection/>
    </xf>
    <xf numFmtId="3" fontId="7" fillId="0" borderId="85" xfId="0" applyNumberFormat="1" applyFont="1" applyBorder="1" applyAlignment="1" applyProtection="1">
      <alignment vertical="center"/>
      <protection/>
    </xf>
    <xf numFmtId="3" fontId="7" fillId="0" borderId="86" xfId="0" applyNumberFormat="1" applyFont="1" applyBorder="1" applyAlignment="1" applyProtection="1">
      <alignment horizontal="right" vertical="center"/>
      <protection/>
    </xf>
    <xf numFmtId="3" fontId="7" fillId="0" borderId="87" xfId="0" applyNumberFormat="1" applyFont="1" applyBorder="1" applyAlignment="1" applyProtection="1">
      <alignment horizontal="right" vertical="center"/>
      <protection/>
    </xf>
    <xf numFmtId="3" fontId="7" fillId="0" borderId="88" xfId="0" applyNumberFormat="1" applyFont="1" applyBorder="1" applyAlignment="1" applyProtection="1">
      <alignment horizontal="right" vertical="center"/>
      <protection/>
    </xf>
    <xf numFmtId="3" fontId="7" fillId="0" borderId="71" xfId="0" applyNumberFormat="1" applyFont="1" applyBorder="1" applyAlignment="1" applyProtection="1" quotePrefix="1">
      <alignment horizontal="right" vertical="center"/>
      <protection/>
    </xf>
    <xf numFmtId="3" fontId="7" fillId="0" borderId="87" xfId="0" applyNumberFormat="1" applyFont="1" applyBorder="1" applyAlignment="1" applyProtection="1" quotePrefix="1">
      <alignment horizontal="right" vertical="center"/>
      <protection/>
    </xf>
    <xf numFmtId="3" fontId="7" fillId="0" borderId="89" xfId="0" applyNumberFormat="1" applyFont="1" applyBorder="1" applyAlignment="1" applyProtection="1">
      <alignment vertical="center"/>
      <protection/>
    </xf>
    <xf numFmtId="177" fontId="7" fillId="0" borderId="90" xfId="0" applyNumberFormat="1" applyFont="1" applyBorder="1" applyAlignment="1" applyProtection="1">
      <alignment vertical="center"/>
      <protection/>
    </xf>
    <xf numFmtId="3" fontId="7" fillId="0" borderId="91" xfId="0" applyNumberFormat="1" applyFont="1" applyBorder="1" applyAlignment="1" applyProtection="1">
      <alignment vertical="center"/>
      <protection/>
    </xf>
    <xf numFmtId="3" fontId="7" fillId="0" borderId="92" xfId="0" applyNumberFormat="1" applyFont="1" applyBorder="1" applyAlignment="1" applyProtection="1">
      <alignment vertical="center"/>
      <protection/>
    </xf>
    <xf numFmtId="3" fontId="7" fillId="0" borderId="93" xfId="0" applyNumberFormat="1" applyFont="1" applyBorder="1" applyAlignment="1" applyProtection="1">
      <alignment vertical="center"/>
      <protection/>
    </xf>
    <xf numFmtId="3" fontId="7" fillId="33" borderId="84" xfId="0" applyNumberFormat="1" applyFont="1" applyFill="1" applyBorder="1" applyAlignment="1" applyProtection="1">
      <alignment vertical="center"/>
      <protection/>
    </xf>
    <xf numFmtId="177" fontId="7" fillId="33" borderId="85" xfId="0" applyNumberFormat="1" applyFont="1" applyFill="1" applyBorder="1" applyAlignment="1" applyProtection="1">
      <alignment vertical="center"/>
      <protection/>
    </xf>
    <xf numFmtId="3" fontId="7" fillId="33" borderId="86" xfId="0" applyNumberFormat="1" applyFont="1" applyFill="1" applyBorder="1" applyAlignment="1" applyProtection="1">
      <alignment vertical="center"/>
      <protection/>
    </xf>
    <xf numFmtId="3" fontId="7" fillId="33" borderId="87" xfId="0" applyNumberFormat="1" applyFont="1" applyFill="1" applyBorder="1" applyAlignment="1" applyProtection="1">
      <alignment vertical="center"/>
      <protection/>
    </xf>
    <xf numFmtId="3" fontId="7" fillId="33" borderId="88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 quotePrefix="1">
      <alignment horizontal="center" vertical="center"/>
      <protection/>
    </xf>
    <xf numFmtId="3" fontId="7" fillId="33" borderId="69" xfId="0" applyNumberFormat="1" applyFont="1" applyFill="1" applyBorder="1" applyAlignment="1" applyProtection="1">
      <alignment horizontal="center" vertical="center"/>
      <protection/>
    </xf>
    <xf numFmtId="3" fontId="7" fillId="33" borderId="82" xfId="0" applyNumberFormat="1" applyFont="1" applyFill="1" applyBorder="1" applyAlignment="1" applyProtection="1">
      <alignment horizontal="center" vertical="center"/>
      <protection/>
    </xf>
    <xf numFmtId="3" fontId="7" fillId="33" borderId="69" xfId="0" applyNumberFormat="1" applyFont="1" applyFill="1" applyBorder="1" applyAlignment="1" applyProtection="1" quotePrefix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 wrapText="1"/>
      <protection/>
    </xf>
    <xf numFmtId="3" fontId="7" fillId="33" borderId="64" xfId="0" applyNumberFormat="1" applyFont="1" applyFill="1" applyBorder="1" applyAlignment="1" applyProtection="1">
      <alignment horizontal="center" vertical="center"/>
      <protection/>
    </xf>
    <xf numFmtId="3" fontId="7" fillId="33" borderId="95" xfId="0" applyNumberFormat="1" applyFont="1" applyFill="1" applyBorder="1" applyAlignment="1" applyProtection="1">
      <alignment horizontal="center" vertical="center" wrapText="1"/>
      <protection/>
    </xf>
    <xf numFmtId="3" fontId="7" fillId="33" borderId="65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/>
      <protection/>
    </xf>
    <xf numFmtId="3" fontId="7" fillId="33" borderId="77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 quotePrefix="1">
      <alignment horizontal="center" vertical="center"/>
      <protection/>
    </xf>
    <xf numFmtId="3" fontId="7" fillId="33" borderId="80" xfId="0" applyNumberFormat="1" applyFont="1" applyFill="1" applyBorder="1" applyAlignment="1" applyProtection="1" quotePrefix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 wrapText="1"/>
      <protection/>
    </xf>
    <xf numFmtId="3" fontId="8" fillId="33" borderId="77" xfId="0" applyNumberFormat="1" applyFont="1" applyFill="1" applyBorder="1" applyAlignment="1" applyProtection="1">
      <alignment horizontal="center" vertical="center"/>
      <protection/>
    </xf>
    <xf numFmtId="3" fontId="7" fillId="33" borderId="97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5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4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>
      <alignment horizontal="center" vertical="center" wrapText="1"/>
      <protection/>
    </xf>
    <xf numFmtId="3" fontId="8" fillId="33" borderId="64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>
      <alignment horizontal="center" vertical="center" wrapText="1"/>
      <protection/>
    </xf>
    <xf numFmtId="3" fontId="8" fillId="33" borderId="65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 quotePrefix="1">
      <alignment horizontal="center" vertical="center"/>
      <protection/>
    </xf>
    <xf numFmtId="3" fontId="7" fillId="33" borderId="94" xfId="0" applyNumberFormat="1" applyFont="1" applyFill="1" applyBorder="1" applyAlignment="1" applyProtection="1" quotePrefix="1">
      <alignment horizontal="center" vertical="center"/>
      <protection/>
    </xf>
    <xf numFmtId="3" fontId="7" fillId="33" borderId="77" xfId="0" applyNumberFormat="1" applyFont="1" applyFill="1" applyBorder="1" applyAlignment="1" applyProtection="1" quotePrefix="1">
      <alignment horizontal="center" vertical="center"/>
      <protection/>
    </xf>
    <xf numFmtId="3" fontId="7" fillId="33" borderId="64" xfId="0" applyNumberFormat="1" applyFont="1" applyFill="1" applyBorder="1" applyAlignment="1" applyProtection="1" quotePrefix="1">
      <alignment horizontal="center" vertical="center"/>
      <protection/>
    </xf>
    <xf numFmtId="3" fontId="7" fillId="0" borderId="58" xfId="0" applyNumberFormat="1" applyFont="1" applyBorder="1" applyAlignment="1" applyProtection="1">
      <alignment horizontal="center" vertical="center"/>
      <protection/>
    </xf>
    <xf numFmtId="3" fontId="7" fillId="0" borderId="60" xfId="0" applyNumberFormat="1" applyFont="1" applyBorder="1" applyAlignment="1" applyProtection="1">
      <alignment horizontal="center" vertical="center"/>
      <protection/>
    </xf>
    <xf numFmtId="3" fontId="7" fillId="0" borderId="84" xfId="0" applyNumberFormat="1" applyFont="1" applyBorder="1" applyAlignment="1" applyProtection="1">
      <alignment horizontal="center" vertical="center"/>
      <protection/>
    </xf>
    <xf numFmtId="3" fontId="7" fillId="0" borderId="85" xfId="0" applyNumberFormat="1" applyFont="1" applyBorder="1" applyAlignment="1" applyProtection="1">
      <alignment horizontal="center" vertical="center"/>
      <protection/>
    </xf>
    <xf numFmtId="3" fontId="7" fillId="0" borderId="59" xfId="0" applyNumberFormat="1" applyFont="1" applyBorder="1" applyAlignment="1" applyProtection="1">
      <alignment horizontal="center" vertical="center"/>
      <protection/>
    </xf>
    <xf numFmtId="3" fontId="7" fillId="0" borderId="79" xfId="0" applyNumberFormat="1" applyFont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63" xfId="0" applyNumberFormat="1" applyFont="1" applyFill="1" applyBorder="1" applyAlignment="1" applyProtection="1">
      <alignment horizontal="center"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79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80" xfId="0" applyNumberFormat="1" applyFont="1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48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97" xfId="0" applyNumberFormat="1" applyFont="1" applyFill="1" applyBorder="1" applyAlignment="1" applyProtection="1">
      <alignment horizontal="center" vertical="center"/>
      <protection/>
    </xf>
    <xf numFmtId="3" fontId="11" fillId="33" borderId="98" xfId="0" applyNumberFormat="1" applyFont="1" applyFill="1" applyBorder="1" applyAlignment="1" applyProtection="1">
      <alignment horizontal="center" vertical="center"/>
      <protection/>
    </xf>
    <xf numFmtId="3" fontId="11" fillId="33" borderId="99" xfId="0" applyNumberFormat="1" applyFont="1" applyFill="1" applyBorder="1" applyAlignment="1" applyProtection="1">
      <alignment horizontal="center" vertical="center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 quotePrefix="1">
      <alignment horizontal="center" vertical="center"/>
      <protection/>
    </xf>
    <xf numFmtId="3" fontId="13" fillId="33" borderId="16" xfId="0" applyNumberFormat="1" applyFont="1" applyFill="1" applyBorder="1" applyAlignment="1" applyProtection="1" quotePrefix="1">
      <alignment horizontal="center" vertical="center"/>
      <protection/>
    </xf>
    <xf numFmtId="3" fontId="13" fillId="33" borderId="17" xfId="0" applyNumberFormat="1" applyFont="1" applyFill="1" applyBorder="1" applyAlignment="1" applyProtection="1" quotePrefix="1">
      <alignment horizontal="center" vertical="center"/>
      <protection/>
    </xf>
    <xf numFmtId="3" fontId="13" fillId="33" borderId="13" xfId="0" applyNumberFormat="1" applyFont="1" applyFill="1" applyBorder="1" applyAlignment="1" applyProtection="1" quotePrefix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 quotePrefix="1">
      <alignment horizontal="center" vertical="center" wrapText="1"/>
      <protection/>
    </xf>
    <xf numFmtId="3" fontId="13" fillId="33" borderId="12" xfId="0" applyNumberFormat="1" applyFont="1" applyFill="1" applyBorder="1" applyAlignment="1" applyProtection="1" quotePrefix="1">
      <alignment horizontal="center"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176" fontId="11" fillId="33" borderId="4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10.58203125" defaultRowHeight="22.5" customHeight="1"/>
  <cols>
    <col min="1" max="1" width="7.41015625" style="32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47</v>
      </c>
    </row>
    <row r="2" ht="7.5" customHeight="1">
      <c r="A2" s="11"/>
    </row>
    <row r="3" spans="1:28" s="14" customFormat="1" ht="21.75" customHeight="1">
      <c r="A3" s="259" t="s">
        <v>48</v>
      </c>
      <c r="B3" s="259" t="s">
        <v>95</v>
      </c>
      <c r="C3" s="266" t="s">
        <v>55</v>
      </c>
      <c r="D3" s="267"/>
      <c r="E3" s="267"/>
      <c r="F3" s="268"/>
      <c r="G3" s="266" t="s">
        <v>56</v>
      </c>
      <c r="H3" s="267"/>
      <c r="I3" s="267"/>
      <c r="J3" s="268"/>
      <c r="K3" s="280" t="s">
        <v>57</v>
      </c>
      <c r="L3" s="281"/>
      <c r="M3" s="282"/>
      <c r="N3" s="280" t="s">
        <v>57</v>
      </c>
      <c r="O3" s="281"/>
      <c r="P3" s="282"/>
      <c r="Q3" s="266" t="s">
        <v>58</v>
      </c>
      <c r="R3" s="267"/>
      <c r="S3" s="267"/>
      <c r="T3" s="268"/>
      <c r="U3" s="277" t="s">
        <v>0</v>
      </c>
      <c r="V3" s="8"/>
      <c r="W3" s="280" t="s">
        <v>38</v>
      </c>
      <c r="X3" s="281"/>
      <c r="Y3" s="281"/>
      <c r="Z3" s="281"/>
      <c r="AA3" s="281"/>
      <c r="AB3" s="282"/>
    </row>
    <row r="4" spans="1:28" s="14" customFormat="1" ht="21.75" customHeight="1">
      <c r="A4" s="260"/>
      <c r="B4" s="265"/>
      <c r="C4" s="269"/>
      <c r="D4" s="270"/>
      <c r="E4" s="270"/>
      <c r="F4" s="271"/>
      <c r="G4" s="269"/>
      <c r="H4" s="270"/>
      <c r="I4" s="270"/>
      <c r="J4" s="271"/>
      <c r="K4" s="280" t="s">
        <v>59</v>
      </c>
      <c r="L4" s="281"/>
      <c r="M4" s="282"/>
      <c r="N4" s="280" t="s">
        <v>39</v>
      </c>
      <c r="O4" s="281"/>
      <c r="P4" s="282"/>
      <c r="Q4" s="269"/>
      <c r="R4" s="270"/>
      <c r="S4" s="270"/>
      <c r="T4" s="271"/>
      <c r="U4" s="260"/>
      <c r="V4" s="8"/>
      <c r="W4" s="280" t="s">
        <v>40</v>
      </c>
      <c r="X4" s="281"/>
      <c r="Y4" s="282"/>
      <c r="Z4" s="280" t="s">
        <v>41</v>
      </c>
      <c r="AA4" s="281"/>
      <c r="AB4" s="282"/>
    </row>
    <row r="5" spans="1:28" s="14" customFormat="1" ht="21.75" customHeight="1">
      <c r="A5" s="260"/>
      <c r="B5" s="265"/>
      <c r="C5" s="272" t="s">
        <v>60</v>
      </c>
      <c r="D5" s="273"/>
      <c r="E5" s="261" t="s">
        <v>31</v>
      </c>
      <c r="F5" s="263" t="s">
        <v>32</v>
      </c>
      <c r="G5" s="272" t="s">
        <v>61</v>
      </c>
      <c r="H5" s="273"/>
      <c r="I5" s="261" t="s">
        <v>31</v>
      </c>
      <c r="J5" s="263" t="s">
        <v>32</v>
      </c>
      <c r="K5" s="283" t="s">
        <v>4</v>
      </c>
      <c r="L5" s="286" t="s">
        <v>26</v>
      </c>
      <c r="M5" s="284" t="s">
        <v>27</v>
      </c>
      <c r="N5" s="283" t="s">
        <v>4</v>
      </c>
      <c r="O5" s="286" t="s">
        <v>26</v>
      </c>
      <c r="P5" s="284" t="s">
        <v>27</v>
      </c>
      <c r="Q5" s="292" t="s">
        <v>5</v>
      </c>
      <c r="R5" s="293"/>
      <c r="S5" s="261" t="s">
        <v>31</v>
      </c>
      <c r="T5" s="263" t="s">
        <v>32</v>
      </c>
      <c r="U5" s="260"/>
      <c r="V5" s="8"/>
      <c r="W5" s="278" t="s">
        <v>62</v>
      </c>
      <c r="X5" s="288" t="s">
        <v>31</v>
      </c>
      <c r="Y5" s="290" t="s">
        <v>32</v>
      </c>
      <c r="Z5" s="278" t="s">
        <v>62</v>
      </c>
      <c r="AA5" s="288" t="s">
        <v>31</v>
      </c>
      <c r="AB5" s="290" t="s">
        <v>32</v>
      </c>
    </row>
    <row r="6" spans="1:28" s="14" customFormat="1" ht="21.75" customHeight="1">
      <c r="A6" s="260"/>
      <c r="B6" s="265"/>
      <c r="C6" s="274"/>
      <c r="D6" s="262"/>
      <c r="E6" s="262"/>
      <c r="F6" s="264"/>
      <c r="G6" s="274"/>
      <c r="H6" s="262"/>
      <c r="I6" s="262"/>
      <c r="J6" s="264"/>
      <c r="K6" s="279"/>
      <c r="L6" s="287"/>
      <c r="M6" s="285"/>
      <c r="N6" s="279"/>
      <c r="O6" s="287"/>
      <c r="P6" s="285"/>
      <c r="Q6" s="294"/>
      <c r="R6" s="295"/>
      <c r="S6" s="262"/>
      <c r="T6" s="264"/>
      <c r="U6" s="260"/>
      <c r="V6" s="8"/>
      <c r="W6" s="279"/>
      <c r="X6" s="289"/>
      <c r="Y6" s="291"/>
      <c r="Z6" s="279"/>
      <c r="AA6" s="289"/>
      <c r="AB6" s="291"/>
    </row>
    <row r="7" spans="1:28" s="14" customFormat="1" ht="17.25" customHeight="1">
      <c r="A7" s="2"/>
      <c r="B7" s="3" t="s">
        <v>6</v>
      </c>
      <c r="C7" s="306" t="s">
        <v>63</v>
      </c>
      <c r="D7" s="307"/>
      <c r="E7" s="195" t="s">
        <v>7</v>
      </c>
      <c r="F7" s="196" t="s">
        <v>8</v>
      </c>
      <c r="G7" s="306" t="s">
        <v>64</v>
      </c>
      <c r="H7" s="307"/>
      <c r="I7" s="195" t="s">
        <v>9</v>
      </c>
      <c r="J7" s="196" t="s">
        <v>10</v>
      </c>
      <c r="K7" s="216" t="s">
        <v>11</v>
      </c>
      <c r="L7" s="195" t="s">
        <v>12</v>
      </c>
      <c r="M7" s="196" t="s">
        <v>13</v>
      </c>
      <c r="N7" s="216" t="s">
        <v>14</v>
      </c>
      <c r="O7" s="195" t="s">
        <v>15</v>
      </c>
      <c r="P7" s="196" t="s">
        <v>16</v>
      </c>
      <c r="Q7" s="275" t="s">
        <v>65</v>
      </c>
      <c r="R7" s="276"/>
      <c r="S7" s="195" t="s">
        <v>18</v>
      </c>
      <c r="T7" s="196" t="s">
        <v>19</v>
      </c>
      <c r="U7" s="255" t="s">
        <v>20</v>
      </c>
      <c r="V7" s="8"/>
      <c r="W7" s="216"/>
      <c r="X7" s="195"/>
      <c r="Y7" s="196"/>
      <c r="Z7" s="216"/>
      <c r="AA7" s="195"/>
      <c r="AB7" s="196"/>
    </row>
    <row r="8" spans="1:28" s="14" customFormat="1" ht="17.25" customHeight="1">
      <c r="A8" s="4"/>
      <c r="B8" s="181" t="s">
        <v>21</v>
      </c>
      <c r="C8" s="180"/>
      <c r="D8" s="257" t="s">
        <v>22</v>
      </c>
      <c r="E8" s="194" t="s">
        <v>21</v>
      </c>
      <c r="F8" s="256" t="s">
        <v>21</v>
      </c>
      <c r="G8" s="149"/>
      <c r="H8" s="257" t="s">
        <v>22</v>
      </c>
      <c r="I8" s="194" t="s">
        <v>21</v>
      </c>
      <c r="J8" s="256" t="s">
        <v>21</v>
      </c>
      <c r="K8" s="193" t="s">
        <v>22</v>
      </c>
      <c r="L8" s="194" t="s">
        <v>21</v>
      </c>
      <c r="M8" s="256" t="s">
        <v>21</v>
      </c>
      <c r="N8" s="193" t="s">
        <v>22</v>
      </c>
      <c r="O8" s="194" t="s">
        <v>21</v>
      </c>
      <c r="P8" s="256" t="s">
        <v>21</v>
      </c>
      <c r="Q8" s="149" t="s">
        <v>66</v>
      </c>
      <c r="R8" s="257" t="s">
        <v>42</v>
      </c>
      <c r="S8" s="194" t="s">
        <v>21</v>
      </c>
      <c r="T8" s="258" t="s">
        <v>24</v>
      </c>
      <c r="U8" s="5" t="s">
        <v>25</v>
      </c>
      <c r="V8" s="8"/>
      <c r="W8" s="193" t="s">
        <v>22</v>
      </c>
      <c r="X8" s="194" t="s">
        <v>21</v>
      </c>
      <c r="Y8" s="256" t="s">
        <v>21</v>
      </c>
      <c r="Z8" s="193" t="s">
        <v>22</v>
      </c>
      <c r="AA8" s="194" t="s">
        <v>21</v>
      </c>
      <c r="AB8" s="256" t="s">
        <v>21</v>
      </c>
    </row>
    <row r="9" spans="1:28" ht="22.5" customHeight="1">
      <c r="A9" s="182"/>
      <c r="B9" s="15"/>
      <c r="C9" s="189">
        <v>8</v>
      </c>
      <c r="D9" s="224">
        <v>3</v>
      </c>
      <c r="E9" s="198">
        <v>193800</v>
      </c>
      <c r="F9" s="199">
        <v>179194</v>
      </c>
      <c r="G9" s="189">
        <v>31</v>
      </c>
      <c r="H9" s="224">
        <v>1</v>
      </c>
      <c r="I9" s="198">
        <v>42354</v>
      </c>
      <c r="J9" s="199">
        <v>29748</v>
      </c>
      <c r="K9" s="197">
        <v>3</v>
      </c>
      <c r="L9" s="198">
        <v>5700</v>
      </c>
      <c r="M9" s="199">
        <v>32</v>
      </c>
      <c r="N9" s="197">
        <v>0</v>
      </c>
      <c r="O9" s="198">
        <v>0</v>
      </c>
      <c r="P9" s="199">
        <v>0</v>
      </c>
      <c r="Q9" s="184"/>
      <c r="R9" s="229"/>
      <c r="S9" s="205"/>
      <c r="T9" s="215"/>
      <c r="U9" s="17"/>
      <c r="V9" s="7" t="e">
        <v>#REF!</v>
      </c>
      <c r="W9" s="197">
        <v>5</v>
      </c>
      <c r="X9" s="198">
        <v>360</v>
      </c>
      <c r="Y9" s="199">
        <v>97</v>
      </c>
      <c r="Z9" s="197">
        <v>5</v>
      </c>
      <c r="AA9" s="198">
        <v>133</v>
      </c>
      <c r="AB9" s="199">
        <v>76</v>
      </c>
    </row>
    <row r="10" spans="1:28" ht="22.5" customHeight="1">
      <c r="A10" s="182" t="s">
        <v>67</v>
      </c>
      <c r="B10" s="15">
        <v>211547</v>
      </c>
      <c r="C10" s="234">
        <v>1</v>
      </c>
      <c r="D10" s="235"/>
      <c r="E10" s="236">
        <v>6860</v>
      </c>
      <c r="F10" s="237">
        <v>50</v>
      </c>
      <c r="G10" s="234">
        <v>18</v>
      </c>
      <c r="H10" s="235"/>
      <c r="I10" s="236">
        <v>16784</v>
      </c>
      <c r="J10" s="237">
        <v>1058</v>
      </c>
      <c r="K10" s="238">
        <v>8</v>
      </c>
      <c r="L10" s="236">
        <v>14320</v>
      </c>
      <c r="M10" s="237">
        <v>326</v>
      </c>
      <c r="N10" s="238">
        <v>6</v>
      </c>
      <c r="O10" s="236">
        <v>10009</v>
      </c>
      <c r="P10" s="237">
        <v>187</v>
      </c>
      <c r="Q10" s="184">
        <f>+C11+G11+K11+N11</f>
        <v>75</v>
      </c>
      <c r="R10" s="227">
        <f>+D11+H11</f>
        <v>4</v>
      </c>
      <c r="S10" s="205">
        <f>+E11+I11+L11</f>
        <v>279818</v>
      </c>
      <c r="T10" s="215">
        <f>+F11+J11+M11</f>
        <v>210408</v>
      </c>
      <c r="U10" s="17">
        <f>+T10/B10*100</f>
        <v>99.46158536873602</v>
      </c>
      <c r="V10" s="7" t="e">
        <v>#REF!</v>
      </c>
      <c r="W10" s="238">
        <v>10</v>
      </c>
      <c r="X10" s="236">
        <v>1694</v>
      </c>
      <c r="Y10" s="237">
        <v>416</v>
      </c>
      <c r="Z10" s="238">
        <v>5</v>
      </c>
      <c r="AA10" s="236">
        <v>261</v>
      </c>
      <c r="AB10" s="237">
        <v>110</v>
      </c>
    </row>
    <row r="11" spans="1:28" ht="22.5" customHeight="1">
      <c r="A11" s="185"/>
      <c r="B11" s="18"/>
      <c r="C11" s="190">
        <f aca="true" t="shared" si="0" ref="C11:I11">SUM(C9:C10)</f>
        <v>9</v>
      </c>
      <c r="D11" s="226">
        <f t="shared" si="0"/>
        <v>3</v>
      </c>
      <c r="E11" s="203">
        <f t="shared" si="0"/>
        <v>200660</v>
      </c>
      <c r="F11" s="204">
        <f t="shared" si="0"/>
        <v>179244</v>
      </c>
      <c r="G11" s="190">
        <f t="shared" si="0"/>
        <v>49</v>
      </c>
      <c r="H11" s="226">
        <f t="shared" si="0"/>
        <v>1</v>
      </c>
      <c r="I11" s="203">
        <f t="shared" si="0"/>
        <v>59138</v>
      </c>
      <c r="J11" s="204">
        <f aca="true" t="shared" si="1" ref="J11:P11">J9+J10</f>
        <v>30806</v>
      </c>
      <c r="K11" s="202">
        <f t="shared" si="1"/>
        <v>11</v>
      </c>
      <c r="L11" s="203">
        <f t="shared" si="1"/>
        <v>20020</v>
      </c>
      <c r="M11" s="204">
        <f t="shared" si="1"/>
        <v>358</v>
      </c>
      <c r="N11" s="202">
        <f t="shared" si="1"/>
        <v>6</v>
      </c>
      <c r="O11" s="203">
        <f t="shared" si="1"/>
        <v>10009</v>
      </c>
      <c r="P11" s="204">
        <f t="shared" si="1"/>
        <v>187</v>
      </c>
      <c r="Q11" s="187"/>
      <c r="R11" s="230"/>
      <c r="S11" s="200"/>
      <c r="T11" s="201"/>
      <c r="U11" s="186"/>
      <c r="V11" s="7" t="e">
        <f aca="true" t="shared" si="2" ref="V11:AB11">SUM(V9:V10)</f>
        <v>#REF!</v>
      </c>
      <c r="W11" s="202">
        <f t="shared" si="2"/>
        <v>15</v>
      </c>
      <c r="X11" s="203">
        <f t="shared" si="2"/>
        <v>2054</v>
      </c>
      <c r="Y11" s="204">
        <f t="shared" si="2"/>
        <v>513</v>
      </c>
      <c r="Z11" s="202">
        <f t="shared" si="2"/>
        <v>10</v>
      </c>
      <c r="AA11" s="203">
        <f t="shared" si="2"/>
        <v>394</v>
      </c>
      <c r="AB11" s="204">
        <f t="shared" si="2"/>
        <v>186</v>
      </c>
    </row>
    <row r="12" spans="1:28" ht="22.5" customHeight="1">
      <c r="A12" s="182"/>
      <c r="B12" s="15"/>
      <c r="C12" s="189">
        <v>6</v>
      </c>
      <c r="D12" s="224">
        <v>2</v>
      </c>
      <c r="E12" s="198">
        <v>201423</v>
      </c>
      <c r="F12" s="199">
        <v>170235</v>
      </c>
      <c r="G12" s="189">
        <v>27</v>
      </c>
      <c r="H12" s="224">
        <v>2</v>
      </c>
      <c r="I12" s="198">
        <v>48286</v>
      </c>
      <c r="J12" s="199">
        <v>30270</v>
      </c>
      <c r="K12" s="197">
        <v>3</v>
      </c>
      <c r="L12" s="198">
        <v>197</v>
      </c>
      <c r="M12" s="199">
        <v>116</v>
      </c>
      <c r="N12" s="197">
        <v>0</v>
      </c>
      <c r="O12" s="198">
        <v>0</v>
      </c>
      <c r="P12" s="199">
        <v>0</v>
      </c>
      <c r="Q12" s="184"/>
      <c r="R12" s="229"/>
      <c r="S12" s="205"/>
      <c r="T12" s="215"/>
      <c r="U12" s="17"/>
      <c r="V12" s="7"/>
      <c r="W12" s="197">
        <v>0</v>
      </c>
      <c r="X12" s="198">
        <v>0</v>
      </c>
      <c r="Y12" s="199">
        <v>0</v>
      </c>
      <c r="Z12" s="197">
        <v>0</v>
      </c>
      <c r="AA12" s="198">
        <v>0</v>
      </c>
      <c r="AB12" s="199">
        <v>0</v>
      </c>
    </row>
    <row r="13" spans="1:28" ht="22.5" customHeight="1">
      <c r="A13" s="182" t="s">
        <v>49</v>
      </c>
      <c r="B13" s="15">
        <v>201438</v>
      </c>
      <c r="C13" s="234">
        <v>0</v>
      </c>
      <c r="D13" s="239"/>
      <c r="E13" s="236">
        <v>0</v>
      </c>
      <c r="F13" s="237">
        <v>0</v>
      </c>
      <c r="G13" s="234">
        <v>3</v>
      </c>
      <c r="H13" s="239"/>
      <c r="I13" s="236">
        <v>1481</v>
      </c>
      <c r="J13" s="237">
        <v>260</v>
      </c>
      <c r="K13" s="238">
        <v>1</v>
      </c>
      <c r="L13" s="240">
        <v>30</v>
      </c>
      <c r="M13" s="241">
        <v>30</v>
      </c>
      <c r="N13" s="238">
        <v>0</v>
      </c>
      <c r="O13" s="236">
        <v>0</v>
      </c>
      <c r="P13" s="237">
        <v>0</v>
      </c>
      <c r="Q13" s="184">
        <f>+C14+G14+K14+N14</f>
        <v>40</v>
      </c>
      <c r="R13" s="227">
        <f>+D14+H14</f>
        <v>4</v>
      </c>
      <c r="S13" s="205">
        <f>+E14+I14+L14</f>
        <v>251417</v>
      </c>
      <c r="T13" s="215">
        <f>+F14+J14+M14</f>
        <v>200911</v>
      </c>
      <c r="U13" s="17">
        <f>+T13/B13*100</f>
        <v>99.7383810403201</v>
      </c>
      <c r="V13" s="7"/>
      <c r="W13" s="238">
        <v>1</v>
      </c>
      <c r="X13" s="236">
        <v>55</v>
      </c>
      <c r="Y13" s="237">
        <v>29</v>
      </c>
      <c r="Z13" s="238">
        <v>1</v>
      </c>
      <c r="AA13" s="236">
        <v>25</v>
      </c>
      <c r="AB13" s="237">
        <v>14</v>
      </c>
    </row>
    <row r="14" spans="1:28" ht="22.5" customHeight="1">
      <c r="A14" s="185"/>
      <c r="B14" s="18"/>
      <c r="C14" s="190">
        <f aca="true" t="shared" si="3" ref="C14:I14">SUM(C12:C13)</f>
        <v>6</v>
      </c>
      <c r="D14" s="226">
        <f t="shared" si="3"/>
        <v>2</v>
      </c>
      <c r="E14" s="203">
        <f t="shared" si="3"/>
        <v>201423</v>
      </c>
      <c r="F14" s="204">
        <f t="shared" si="3"/>
        <v>170235</v>
      </c>
      <c r="G14" s="190">
        <f t="shared" si="3"/>
        <v>30</v>
      </c>
      <c r="H14" s="226">
        <f t="shared" si="3"/>
        <v>2</v>
      </c>
      <c r="I14" s="203">
        <f t="shared" si="3"/>
        <v>49767</v>
      </c>
      <c r="J14" s="204">
        <f aca="true" t="shared" si="4" ref="J14:P14">J12+J13</f>
        <v>30530</v>
      </c>
      <c r="K14" s="202">
        <f t="shared" si="4"/>
        <v>4</v>
      </c>
      <c r="L14" s="203">
        <f t="shared" si="4"/>
        <v>227</v>
      </c>
      <c r="M14" s="204">
        <f t="shared" si="4"/>
        <v>146</v>
      </c>
      <c r="N14" s="202">
        <f t="shared" si="4"/>
        <v>0</v>
      </c>
      <c r="O14" s="203">
        <f t="shared" si="4"/>
        <v>0</v>
      </c>
      <c r="P14" s="204">
        <f t="shared" si="4"/>
        <v>0</v>
      </c>
      <c r="Q14" s="187"/>
      <c r="R14" s="230"/>
      <c r="S14" s="200"/>
      <c r="T14" s="201"/>
      <c r="U14" s="186"/>
      <c r="V14" s="7">
        <f aca="true" t="shared" si="5" ref="V14:AB14">SUM(V12:V13)</f>
        <v>0</v>
      </c>
      <c r="W14" s="202">
        <f t="shared" si="5"/>
        <v>1</v>
      </c>
      <c r="X14" s="203">
        <f t="shared" si="5"/>
        <v>55</v>
      </c>
      <c r="Y14" s="204">
        <f t="shared" si="5"/>
        <v>29</v>
      </c>
      <c r="Z14" s="202">
        <f t="shared" si="5"/>
        <v>1</v>
      </c>
      <c r="AA14" s="203">
        <f t="shared" si="5"/>
        <v>25</v>
      </c>
      <c r="AB14" s="204">
        <f t="shared" si="5"/>
        <v>14</v>
      </c>
    </row>
    <row r="15" spans="1:28" ht="22.5" customHeight="1">
      <c r="A15" s="182"/>
      <c r="B15" s="15"/>
      <c r="C15" s="189">
        <v>9</v>
      </c>
      <c r="D15" s="225">
        <v>1</v>
      </c>
      <c r="E15" s="198">
        <v>250150</v>
      </c>
      <c r="F15" s="199">
        <v>203117</v>
      </c>
      <c r="G15" s="189">
        <v>3</v>
      </c>
      <c r="H15" s="191"/>
      <c r="I15" s="198">
        <v>849</v>
      </c>
      <c r="J15" s="199">
        <v>251</v>
      </c>
      <c r="K15" s="197">
        <v>0</v>
      </c>
      <c r="L15" s="198">
        <v>0</v>
      </c>
      <c r="M15" s="199">
        <v>0</v>
      </c>
      <c r="N15" s="197">
        <v>0</v>
      </c>
      <c r="O15" s="198">
        <v>0</v>
      </c>
      <c r="P15" s="199">
        <v>0</v>
      </c>
      <c r="Q15" s="184"/>
      <c r="R15" s="229"/>
      <c r="S15" s="205"/>
      <c r="T15" s="215"/>
      <c r="U15" s="17"/>
      <c r="V15" s="7"/>
      <c r="W15" s="197">
        <v>1</v>
      </c>
      <c r="X15" s="198">
        <v>70</v>
      </c>
      <c r="Y15" s="199">
        <v>31</v>
      </c>
      <c r="Z15" s="197">
        <v>0</v>
      </c>
      <c r="AA15" s="198">
        <v>0</v>
      </c>
      <c r="AB15" s="199">
        <v>0</v>
      </c>
    </row>
    <row r="16" spans="1:28" ht="22.5" customHeight="1">
      <c r="A16" s="182" t="s">
        <v>68</v>
      </c>
      <c r="B16" s="15">
        <v>205758</v>
      </c>
      <c r="C16" s="234">
        <v>5</v>
      </c>
      <c r="D16" s="239"/>
      <c r="E16" s="236">
        <v>45820</v>
      </c>
      <c r="F16" s="237">
        <v>956</v>
      </c>
      <c r="G16" s="234">
        <v>14</v>
      </c>
      <c r="H16" s="239"/>
      <c r="I16" s="236">
        <v>12923</v>
      </c>
      <c r="J16" s="237">
        <v>789</v>
      </c>
      <c r="K16" s="238">
        <v>5</v>
      </c>
      <c r="L16" s="240">
        <v>2750</v>
      </c>
      <c r="M16" s="241">
        <v>64</v>
      </c>
      <c r="N16" s="242">
        <v>0</v>
      </c>
      <c r="O16" s="236">
        <v>0</v>
      </c>
      <c r="P16" s="237">
        <v>0</v>
      </c>
      <c r="Q16" s="184">
        <f>+C17+G17+K17+N17</f>
        <v>36</v>
      </c>
      <c r="R16" s="227">
        <f>+D17+H17</f>
        <v>1</v>
      </c>
      <c r="S16" s="205">
        <f>+E17+I17+L17</f>
        <v>312492</v>
      </c>
      <c r="T16" s="215">
        <f>+F17+J17+M17</f>
        <v>205177</v>
      </c>
      <c r="U16" s="17">
        <f>+T16/B16*100</f>
        <v>99.71762944818671</v>
      </c>
      <c r="V16" s="7"/>
      <c r="W16" s="238">
        <v>1</v>
      </c>
      <c r="X16" s="236">
        <v>60</v>
      </c>
      <c r="Y16" s="237">
        <v>49</v>
      </c>
      <c r="Z16" s="238">
        <v>3</v>
      </c>
      <c r="AA16" s="236">
        <v>105</v>
      </c>
      <c r="AB16" s="237">
        <v>26</v>
      </c>
    </row>
    <row r="17" spans="1:28" ht="22.5" customHeight="1">
      <c r="A17" s="185"/>
      <c r="B17" s="18"/>
      <c r="C17" s="190">
        <f aca="true" t="shared" si="6" ref="C17:I17">SUM(C15:C16)</f>
        <v>14</v>
      </c>
      <c r="D17" s="226">
        <f t="shared" si="6"/>
        <v>1</v>
      </c>
      <c r="E17" s="203">
        <f t="shared" si="6"/>
        <v>295970</v>
      </c>
      <c r="F17" s="204">
        <f t="shared" si="6"/>
        <v>204073</v>
      </c>
      <c r="G17" s="190">
        <f t="shared" si="6"/>
        <v>17</v>
      </c>
      <c r="H17" s="226"/>
      <c r="I17" s="203">
        <f t="shared" si="6"/>
        <v>13772</v>
      </c>
      <c r="J17" s="204">
        <f aca="true" t="shared" si="7" ref="J17:P17">J15+J16</f>
        <v>1040</v>
      </c>
      <c r="K17" s="202">
        <f t="shared" si="7"/>
        <v>5</v>
      </c>
      <c r="L17" s="203">
        <f t="shared" si="7"/>
        <v>2750</v>
      </c>
      <c r="M17" s="204">
        <f t="shared" si="7"/>
        <v>64</v>
      </c>
      <c r="N17" s="202">
        <f t="shared" si="7"/>
        <v>0</v>
      </c>
      <c r="O17" s="203">
        <f t="shared" si="7"/>
        <v>0</v>
      </c>
      <c r="P17" s="204">
        <f t="shared" si="7"/>
        <v>0</v>
      </c>
      <c r="Q17" s="187"/>
      <c r="R17" s="230"/>
      <c r="S17" s="200"/>
      <c r="T17" s="201"/>
      <c r="U17" s="186"/>
      <c r="V17" s="7">
        <f aca="true" t="shared" si="8" ref="V17:AB17">SUM(V15:V16)</f>
        <v>0</v>
      </c>
      <c r="W17" s="202">
        <f t="shared" si="8"/>
        <v>2</v>
      </c>
      <c r="X17" s="203">
        <f t="shared" si="8"/>
        <v>130</v>
      </c>
      <c r="Y17" s="204">
        <f t="shared" si="8"/>
        <v>80</v>
      </c>
      <c r="Z17" s="202">
        <f t="shared" si="8"/>
        <v>3</v>
      </c>
      <c r="AA17" s="203">
        <f t="shared" si="8"/>
        <v>105</v>
      </c>
      <c r="AB17" s="204">
        <f t="shared" si="8"/>
        <v>26</v>
      </c>
    </row>
    <row r="18" spans="1:28" ht="22.5" customHeight="1">
      <c r="A18" s="182"/>
      <c r="B18" s="15"/>
      <c r="C18" s="189">
        <v>11</v>
      </c>
      <c r="D18" s="224">
        <v>2</v>
      </c>
      <c r="E18" s="198">
        <v>192920</v>
      </c>
      <c r="F18" s="199">
        <v>175963</v>
      </c>
      <c r="G18" s="189">
        <v>23</v>
      </c>
      <c r="H18" s="224"/>
      <c r="I18" s="198">
        <v>13078</v>
      </c>
      <c r="J18" s="199">
        <v>8120</v>
      </c>
      <c r="K18" s="197">
        <v>0</v>
      </c>
      <c r="L18" s="217">
        <v>0</v>
      </c>
      <c r="M18" s="218">
        <v>0</v>
      </c>
      <c r="N18" s="219">
        <v>1</v>
      </c>
      <c r="O18" s="217">
        <v>20</v>
      </c>
      <c r="P18" s="218">
        <v>0</v>
      </c>
      <c r="Q18" s="184"/>
      <c r="R18" s="229"/>
      <c r="S18" s="205"/>
      <c r="T18" s="215"/>
      <c r="U18" s="17"/>
      <c r="V18" s="7"/>
      <c r="W18" s="197">
        <v>5</v>
      </c>
      <c r="X18" s="198">
        <v>412</v>
      </c>
      <c r="Y18" s="199">
        <v>271</v>
      </c>
      <c r="Z18" s="197">
        <v>5</v>
      </c>
      <c r="AA18" s="198">
        <v>164</v>
      </c>
      <c r="AB18" s="199">
        <v>93</v>
      </c>
    </row>
    <row r="19" spans="1:28" ht="22.5" customHeight="1">
      <c r="A19" s="182" t="s">
        <v>50</v>
      </c>
      <c r="B19" s="15">
        <v>189072</v>
      </c>
      <c r="C19" s="234">
        <v>0</v>
      </c>
      <c r="D19" s="239"/>
      <c r="E19" s="236">
        <v>0</v>
      </c>
      <c r="F19" s="237">
        <v>0</v>
      </c>
      <c r="G19" s="234">
        <v>7</v>
      </c>
      <c r="H19" s="239"/>
      <c r="I19" s="236">
        <v>3960</v>
      </c>
      <c r="J19" s="237">
        <v>2480</v>
      </c>
      <c r="K19" s="238">
        <v>3</v>
      </c>
      <c r="L19" s="236">
        <v>690</v>
      </c>
      <c r="M19" s="237">
        <v>57</v>
      </c>
      <c r="N19" s="238">
        <v>1</v>
      </c>
      <c r="O19" s="236">
        <v>10</v>
      </c>
      <c r="P19" s="237">
        <v>0</v>
      </c>
      <c r="Q19" s="184">
        <f>+C20+G20+K20+N20</f>
        <v>46</v>
      </c>
      <c r="R19" s="227">
        <f>+D20+H20</f>
        <v>2</v>
      </c>
      <c r="S19" s="205">
        <f>+E20+I20+L20</f>
        <v>210648</v>
      </c>
      <c r="T19" s="215">
        <f>+F20+J20+M20</f>
        <v>186620</v>
      </c>
      <c r="U19" s="17">
        <f>+T19/B19*100</f>
        <v>98.70313954472371</v>
      </c>
      <c r="V19" s="7"/>
      <c r="W19" s="238">
        <v>1</v>
      </c>
      <c r="X19" s="236">
        <v>100</v>
      </c>
      <c r="Y19" s="237">
        <v>85</v>
      </c>
      <c r="Z19" s="238">
        <v>3</v>
      </c>
      <c r="AA19" s="236">
        <v>148</v>
      </c>
      <c r="AB19" s="237">
        <v>92</v>
      </c>
    </row>
    <row r="20" spans="1:28" ht="22.5" customHeight="1">
      <c r="A20" s="185"/>
      <c r="B20" s="18"/>
      <c r="C20" s="190">
        <f aca="true" t="shared" si="9" ref="C20:I20">SUM(C18:C19)</f>
        <v>11</v>
      </c>
      <c r="D20" s="226">
        <f t="shared" si="9"/>
        <v>2</v>
      </c>
      <c r="E20" s="203">
        <f t="shared" si="9"/>
        <v>192920</v>
      </c>
      <c r="F20" s="204">
        <f t="shared" si="9"/>
        <v>175963</v>
      </c>
      <c r="G20" s="190">
        <f t="shared" si="9"/>
        <v>30</v>
      </c>
      <c r="H20" s="226"/>
      <c r="I20" s="203">
        <f t="shared" si="9"/>
        <v>17038</v>
      </c>
      <c r="J20" s="204">
        <f aca="true" t="shared" si="10" ref="J20:P20">J18+J19</f>
        <v>10600</v>
      </c>
      <c r="K20" s="202">
        <f t="shared" si="10"/>
        <v>3</v>
      </c>
      <c r="L20" s="203">
        <f t="shared" si="10"/>
        <v>690</v>
      </c>
      <c r="M20" s="204">
        <f t="shared" si="10"/>
        <v>57</v>
      </c>
      <c r="N20" s="202">
        <f t="shared" si="10"/>
        <v>2</v>
      </c>
      <c r="O20" s="243">
        <f t="shared" si="10"/>
        <v>30</v>
      </c>
      <c r="P20" s="220">
        <f t="shared" si="10"/>
        <v>0</v>
      </c>
      <c r="Q20" s="187"/>
      <c r="R20" s="230"/>
      <c r="S20" s="200"/>
      <c r="T20" s="201"/>
      <c r="U20" s="186"/>
      <c r="V20" s="7">
        <f aca="true" t="shared" si="11" ref="V20:AB20">SUM(V18:V19)</f>
        <v>0</v>
      </c>
      <c r="W20" s="202">
        <f t="shared" si="11"/>
        <v>6</v>
      </c>
      <c r="X20" s="203">
        <f t="shared" si="11"/>
        <v>512</v>
      </c>
      <c r="Y20" s="204">
        <f t="shared" si="11"/>
        <v>356</v>
      </c>
      <c r="Z20" s="202">
        <f t="shared" si="11"/>
        <v>8</v>
      </c>
      <c r="AA20" s="203">
        <f t="shared" si="11"/>
        <v>312</v>
      </c>
      <c r="AB20" s="204">
        <f t="shared" si="11"/>
        <v>185</v>
      </c>
    </row>
    <row r="21" spans="1:28" ht="22.5" customHeight="1">
      <c r="A21" s="182"/>
      <c r="B21" s="15"/>
      <c r="C21" s="189">
        <v>3</v>
      </c>
      <c r="D21" s="224"/>
      <c r="E21" s="198">
        <v>128210</v>
      </c>
      <c r="F21" s="199">
        <v>119806</v>
      </c>
      <c r="G21" s="189">
        <v>36</v>
      </c>
      <c r="H21" s="224"/>
      <c r="I21" s="198">
        <v>53927</v>
      </c>
      <c r="J21" s="199">
        <v>46118</v>
      </c>
      <c r="K21" s="197">
        <v>0</v>
      </c>
      <c r="L21" s="198">
        <v>0</v>
      </c>
      <c r="M21" s="199">
        <v>0</v>
      </c>
      <c r="N21" s="197">
        <v>0</v>
      </c>
      <c r="O21" s="198">
        <v>0</v>
      </c>
      <c r="P21" s="199">
        <v>0</v>
      </c>
      <c r="Q21" s="184"/>
      <c r="R21" s="229"/>
      <c r="S21" s="205"/>
      <c r="T21" s="215"/>
      <c r="U21" s="17"/>
      <c r="V21" s="7">
        <v>0</v>
      </c>
      <c r="W21" s="197">
        <v>7</v>
      </c>
      <c r="X21" s="198">
        <v>557</v>
      </c>
      <c r="Y21" s="199">
        <v>313</v>
      </c>
      <c r="Z21" s="197">
        <v>11</v>
      </c>
      <c r="AA21" s="198">
        <v>315</v>
      </c>
      <c r="AB21" s="199">
        <v>199</v>
      </c>
    </row>
    <row r="22" spans="1:28" ht="22.5" customHeight="1">
      <c r="A22" s="182" t="s">
        <v>51</v>
      </c>
      <c r="B22" s="15">
        <v>169503</v>
      </c>
      <c r="C22" s="234">
        <v>0</v>
      </c>
      <c r="D22" s="239"/>
      <c r="E22" s="236">
        <v>0</v>
      </c>
      <c r="F22" s="237">
        <v>0</v>
      </c>
      <c r="G22" s="234">
        <v>2</v>
      </c>
      <c r="H22" s="239"/>
      <c r="I22" s="236">
        <v>3000</v>
      </c>
      <c r="J22" s="237">
        <v>576</v>
      </c>
      <c r="K22" s="238">
        <v>0</v>
      </c>
      <c r="L22" s="236">
        <v>0</v>
      </c>
      <c r="M22" s="237">
        <v>0</v>
      </c>
      <c r="N22" s="238">
        <v>0</v>
      </c>
      <c r="O22" s="236">
        <v>0</v>
      </c>
      <c r="P22" s="237">
        <v>0</v>
      </c>
      <c r="Q22" s="184">
        <f>+C23+G23+K23+N23</f>
        <v>41</v>
      </c>
      <c r="R22" s="227">
        <f>+D23+H23</f>
        <v>0</v>
      </c>
      <c r="S22" s="205">
        <f>+E23+I23+L23</f>
        <v>185137</v>
      </c>
      <c r="T22" s="215">
        <f>+F23+J23+M23</f>
        <v>166500</v>
      </c>
      <c r="U22" s="17">
        <f>+T22/B22*100</f>
        <v>98.22834994070901</v>
      </c>
      <c r="V22" s="7">
        <v>0</v>
      </c>
      <c r="W22" s="238">
        <v>15</v>
      </c>
      <c r="X22" s="236">
        <v>978</v>
      </c>
      <c r="Y22" s="237">
        <v>922</v>
      </c>
      <c r="Z22" s="238">
        <v>9</v>
      </c>
      <c r="AA22" s="236">
        <v>238</v>
      </c>
      <c r="AB22" s="237">
        <v>168</v>
      </c>
    </row>
    <row r="23" spans="1:28" ht="22.5" customHeight="1">
      <c r="A23" s="185"/>
      <c r="B23" s="18"/>
      <c r="C23" s="190">
        <f aca="true" t="shared" si="12" ref="C23:I23">SUM(C21:C22)</f>
        <v>3</v>
      </c>
      <c r="D23" s="226"/>
      <c r="E23" s="203">
        <f t="shared" si="12"/>
        <v>128210</v>
      </c>
      <c r="F23" s="204">
        <f t="shared" si="12"/>
        <v>119806</v>
      </c>
      <c r="G23" s="190">
        <f t="shared" si="12"/>
        <v>38</v>
      </c>
      <c r="H23" s="226"/>
      <c r="I23" s="203">
        <f t="shared" si="12"/>
        <v>56927</v>
      </c>
      <c r="J23" s="204">
        <f aca="true" t="shared" si="13" ref="J23:P23">J21+J22</f>
        <v>46694</v>
      </c>
      <c r="K23" s="202">
        <f t="shared" si="13"/>
        <v>0</v>
      </c>
      <c r="L23" s="203">
        <f t="shared" si="13"/>
        <v>0</v>
      </c>
      <c r="M23" s="204">
        <f t="shared" si="13"/>
        <v>0</v>
      </c>
      <c r="N23" s="202">
        <f t="shared" si="13"/>
        <v>0</v>
      </c>
      <c r="O23" s="203">
        <f t="shared" si="13"/>
        <v>0</v>
      </c>
      <c r="P23" s="204">
        <f t="shared" si="13"/>
        <v>0</v>
      </c>
      <c r="Q23" s="187"/>
      <c r="R23" s="230"/>
      <c r="S23" s="200"/>
      <c r="T23" s="201"/>
      <c r="U23" s="186"/>
      <c r="V23" s="7">
        <f aca="true" t="shared" si="14" ref="V23:AB23">SUM(V21:V22)</f>
        <v>0</v>
      </c>
      <c r="W23" s="202">
        <f t="shared" si="14"/>
        <v>22</v>
      </c>
      <c r="X23" s="203">
        <f t="shared" si="14"/>
        <v>1535</v>
      </c>
      <c r="Y23" s="204">
        <f t="shared" si="14"/>
        <v>1235</v>
      </c>
      <c r="Z23" s="202">
        <f t="shared" si="14"/>
        <v>20</v>
      </c>
      <c r="AA23" s="203">
        <f t="shared" si="14"/>
        <v>553</v>
      </c>
      <c r="AB23" s="204">
        <f t="shared" si="14"/>
        <v>367</v>
      </c>
    </row>
    <row r="24" spans="1:28" ht="22.5" customHeight="1">
      <c r="A24" s="182"/>
      <c r="B24" s="15"/>
      <c r="C24" s="189">
        <v>2</v>
      </c>
      <c r="D24" s="224">
        <v>1</v>
      </c>
      <c r="E24" s="198">
        <v>7000</v>
      </c>
      <c r="F24" s="199">
        <v>5668</v>
      </c>
      <c r="G24" s="189">
        <v>28</v>
      </c>
      <c r="H24" s="224"/>
      <c r="I24" s="198">
        <v>32885</v>
      </c>
      <c r="J24" s="199">
        <v>24116</v>
      </c>
      <c r="K24" s="197">
        <v>0</v>
      </c>
      <c r="L24" s="198">
        <v>0</v>
      </c>
      <c r="M24" s="199">
        <v>0</v>
      </c>
      <c r="N24" s="197">
        <v>0</v>
      </c>
      <c r="O24" s="198">
        <v>0</v>
      </c>
      <c r="P24" s="199">
        <v>0</v>
      </c>
      <c r="Q24" s="184"/>
      <c r="R24" s="229"/>
      <c r="S24" s="205"/>
      <c r="T24" s="215"/>
      <c r="U24" s="17"/>
      <c r="V24" s="7" t="e">
        <v>#REF!</v>
      </c>
      <c r="W24" s="197">
        <v>7</v>
      </c>
      <c r="X24" s="198">
        <v>532</v>
      </c>
      <c r="Y24" s="199">
        <v>351</v>
      </c>
      <c r="Z24" s="197">
        <v>19</v>
      </c>
      <c r="AA24" s="198">
        <v>632</v>
      </c>
      <c r="AB24" s="199">
        <v>411</v>
      </c>
    </row>
    <row r="25" spans="1:28" ht="22.5" customHeight="1">
      <c r="A25" s="182" t="s">
        <v>71</v>
      </c>
      <c r="B25" s="15">
        <v>31262</v>
      </c>
      <c r="C25" s="234">
        <v>0</v>
      </c>
      <c r="D25" s="239"/>
      <c r="E25" s="236">
        <v>0</v>
      </c>
      <c r="F25" s="237">
        <v>0</v>
      </c>
      <c r="G25" s="234">
        <v>1</v>
      </c>
      <c r="H25" s="239"/>
      <c r="I25" s="236">
        <v>1372</v>
      </c>
      <c r="J25" s="237">
        <v>85</v>
      </c>
      <c r="K25" s="238">
        <v>1</v>
      </c>
      <c r="L25" s="236">
        <v>593</v>
      </c>
      <c r="M25" s="237">
        <v>37</v>
      </c>
      <c r="N25" s="238">
        <v>0</v>
      </c>
      <c r="O25" s="236">
        <v>0</v>
      </c>
      <c r="P25" s="237">
        <v>0</v>
      </c>
      <c r="Q25" s="184">
        <f>+C26+G26+K26+N26</f>
        <v>32</v>
      </c>
      <c r="R25" s="227">
        <f>+D26+H26</f>
        <v>1</v>
      </c>
      <c r="S25" s="205">
        <f>+E26+I26+L26</f>
        <v>41850</v>
      </c>
      <c r="T25" s="215">
        <f>+F26+J26+M26</f>
        <v>29906</v>
      </c>
      <c r="U25" s="17">
        <f>+T25/B25*100</f>
        <v>95.66246561320453</v>
      </c>
      <c r="V25" s="7" t="e">
        <v>#REF!</v>
      </c>
      <c r="W25" s="238">
        <v>5</v>
      </c>
      <c r="X25" s="236">
        <v>383</v>
      </c>
      <c r="Y25" s="237">
        <v>254</v>
      </c>
      <c r="Z25" s="238">
        <v>19</v>
      </c>
      <c r="AA25" s="236">
        <v>491</v>
      </c>
      <c r="AB25" s="237">
        <v>341</v>
      </c>
    </row>
    <row r="26" spans="1:28" ht="22.5" customHeight="1">
      <c r="A26" s="185"/>
      <c r="B26" s="18"/>
      <c r="C26" s="190">
        <f aca="true" t="shared" si="15" ref="C26:I26">SUM(C24:C25)</f>
        <v>2</v>
      </c>
      <c r="D26" s="226">
        <f t="shared" si="15"/>
        <v>1</v>
      </c>
      <c r="E26" s="203">
        <f t="shared" si="15"/>
        <v>7000</v>
      </c>
      <c r="F26" s="204">
        <f t="shared" si="15"/>
        <v>5668</v>
      </c>
      <c r="G26" s="190">
        <f t="shared" si="15"/>
        <v>29</v>
      </c>
      <c r="H26" s="226"/>
      <c r="I26" s="203">
        <f t="shared" si="15"/>
        <v>34257</v>
      </c>
      <c r="J26" s="204">
        <f aca="true" t="shared" si="16" ref="J26:P26">J24+J25</f>
        <v>24201</v>
      </c>
      <c r="K26" s="202">
        <f t="shared" si="16"/>
        <v>1</v>
      </c>
      <c r="L26" s="203">
        <f t="shared" si="16"/>
        <v>593</v>
      </c>
      <c r="M26" s="204">
        <f t="shared" si="16"/>
        <v>37</v>
      </c>
      <c r="N26" s="202">
        <f t="shared" si="16"/>
        <v>0</v>
      </c>
      <c r="O26" s="203">
        <f t="shared" si="16"/>
        <v>0</v>
      </c>
      <c r="P26" s="204">
        <f t="shared" si="16"/>
        <v>0</v>
      </c>
      <c r="Q26" s="187"/>
      <c r="R26" s="230"/>
      <c r="S26" s="200"/>
      <c r="T26" s="201"/>
      <c r="U26" s="186"/>
      <c r="V26" s="7" t="e">
        <f aca="true" t="shared" si="17" ref="V26:AB26">SUM(V24:V25)</f>
        <v>#REF!</v>
      </c>
      <c r="W26" s="202">
        <f t="shared" si="17"/>
        <v>12</v>
      </c>
      <c r="X26" s="203">
        <f t="shared" si="17"/>
        <v>915</v>
      </c>
      <c r="Y26" s="204">
        <f t="shared" si="17"/>
        <v>605</v>
      </c>
      <c r="Z26" s="202">
        <f t="shared" si="17"/>
        <v>38</v>
      </c>
      <c r="AA26" s="203">
        <f t="shared" si="17"/>
        <v>1123</v>
      </c>
      <c r="AB26" s="204">
        <f t="shared" si="17"/>
        <v>752</v>
      </c>
    </row>
    <row r="27" spans="1:28" ht="22.5" customHeight="1">
      <c r="A27" s="182"/>
      <c r="B27" s="15"/>
      <c r="C27" s="189">
        <v>11</v>
      </c>
      <c r="D27" s="224"/>
      <c r="E27" s="198">
        <v>433210</v>
      </c>
      <c r="F27" s="199">
        <v>404495</v>
      </c>
      <c r="G27" s="189">
        <v>19</v>
      </c>
      <c r="H27" s="224"/>
      <c r="I27" s="198">
        <v>27430</v>
      </c>
      <c r="J27" s="199">
        <v>20984</v>
      </c>
      <c r="K27" s="197">
        <v>3</v>
      </c>
      <c r="L27" s="198">
        <v>6614</v>
      </c>
      <c r="M27" s="199">
        <v>807</v>
      </c>
      <c r="N27" s="197">
        <v>1</v>
      </c>
      <c r="O27" s="198">
        <v>530</v>
      </c>
      <c r="P27" s="199">
        <v>280</v>
      </c>
      <c r="Q27" s="184"/>
      <c r="R27" s="229"/>
      <c r="S27" s="205"/>
      <c r="T27" s="215"/>
      <c r="U27" s="17"/>
      <c r="V27" s="7"/>
      <c r="W27" s="197">
        <v>2</v>
      </c>
      <c r="X27" s="198">
        <v>149</v>
      </c>
      <c r="Y27" s="199">
        <v>56</v>
      </c>
      <c r="Z27" s="197">
        <v>2</v>
      </c>
      <c r="AA27" s="198">
        <v>75</v>
      </c>
      <c r="AB27" s="199">
        <v>34</v>
      </c>
    </row>
    <row r="28" spans="1:28" ht="22.5" customHeight="1">
      <c r="A28" s="182" t="s">
        <v>72</v>
      </c>
      <c r="B28" s="15">
        <v>428537</v>
      </c>
      <c r="C28" s="234">
        <v>0</v>
      </c>
      <c r="D28" s="235"/>
      <c r="E28" s="236">
        <v>0</v>
      </c>
      <c r="F28" s="237">
        <v>0</v>
      </c>
      <c r="G28" s="234">
        <v>3</v>
      </c>
      <c r="H28" s="235"/>
      <c r="I28" s="236">
        <v>1350</v>
      </c>
      <c r="J28" s="237">
        <v>339</v>
      </c>
      <c r="K28" s="238">
        <v>0</v>
      </c>
      <c r="L28" s="236">
        <v>0</v>
      </c>
      <c r="M28" s="237">
        <v>0</v>
      </c>
      <c r="N28" s="238">
        <v>0</v>
      </c>
      <c r="O28" s="236">
        <v>0</v>
      </c>
      <c r="P28" s="237">
        <v>0</v>
      </c>
      <c r="Q28" s="184">
        <f>+C29+G29+K29+N29</f>
        <v>37</v>
      </c>
      <c r="R28" s="227">
        <f>+D29+H29</f>
        <v>0</v>
      </c>
      <c r="S28" s="205">
        <f>+E29+I29+L29</f>
        <v>468604</v>
      </c>
      <c r="T28" s="215">
        <f>+F29+J29+M29</f>
        <v>426625</v>
      </c>
      <c r="U28" s="17">
        <f>+T28/B28*100</f>
        <v>99.55383082440956</v>
      </c>
      <c r="V28" s="7"/>
      <c r="W28" s="238">
        <v>11</v>
      </c>
      <c r="X28" s="236">
        <v>792</v>
      </c>
      <c r="Y28" s="237">
        <v>542</v>
      </c>
      <c r="Z28" s="238">
        <v>2</v>
      </c>
      <c r="AA28" s="236">
        <v>71</v>
      </c>
      <c r="AB28" s="237">
        <v>33</v>
      </c>
    </row>
    <row r="29" spans="1:28" ht="22.5" customHeight="1">
      <c r="A29" s="185"/>
      <c r="B29" s="18"/>
      <c r="C29" s="190">
        <f aca="true" t="shared" si="18" ref="C29:I29">SUM(C27:C28)</f>
        <v>11</v>
      </c>
      <c r="D29" s="226"/>
      <c r="E29" s="203">
        <f t="shared" si="18"/>
        <v>433210</v>
      </c>
      <c r="F29" s="204">
        <f t="shared" si="18"/>
        <v>404495</v>
      </c>
      <c r="G29" s="190">
        <f t="shared" si="18"/>
        <v>22</v>
      </c>
      <c r="H29" s="226"/>
      <c r="I29" s="203">
        <f t="shared" si="18"/>
        <v>28780</v>
      </c>
      <c r="J29" s="204">
        <f aca="true" t="shared" si="19" ref="J29:P29">J27+J28</f>
        <v>21323</v>
      </c>
      <c r="K29" s="202">
        <f t="shared" si="19"/>
        <v>3</v>
      </c>
      <c r="L29" s="203">
        <f t="shared" si="19"/>
        <v>6614</v>
      </c>
      <c r="M29" s="204">
        <f t="shared" si="19"/>
        <v>807</v>
      </c>
      <c r="N29" s="202">
        <f t="shared" si="19"/>
        <v>1</v>
      </c>
      <c r="O29" s="203">
        <f t="shared" si="19"/>
        <v>530</v>
      </c>
      <c r="P29" s="204">
        <f t="shared" si="19"/>
        <v>280</v>
      </c>
      <c r="Q29" s="187"/>
      <c r="R29" s="230"/>
      <c r="S29" s="200"/>
      <c r="T29" s="201"/>
      <c r="U29" s="186"/>
      <c r="V29" s="7">
        <f aca="true" t="shared" si="20" ref="V29:AB29">SUM(V27:V28)</f>
        <v>0</v>
      </c>
      <c r="W29" s="202">
        <f t="shared" si="20"/>
        <v>13</v>
      </c>
      <c r="X29" s="203">
        <f t="shared" si="20"/>
        <v>941</v>
      </c>
      <c r="Y29" s="204">
        <f t="shared" si="20"/>
        <v>598</v>
      </c>
      <c r="Z29" s="202">
        <f t="shared" si="20"/>
        <v>4</v>
      </c>
      <c r="AA29" s="203">
        <f t="shared" si="20"/>
        <v>146</v>
      </c>
      <c r="AB29" s="204">
        <f t="shared" si="20"/>
        <v>67</v>
      </c>
    </row>
    <row r="30" spans="1:28" ht="22.5" customHeight="1">
      <c r="A30" s="182"/>
      <c r="B30" s="15"/>
      <c r="C30" s="189">
        <v>4</v>
      </c>
      <c r="D30" s="224"/>
      <c r="E30" s="198">
        <v>64000</v>
      </c>
      <c r="F30" s="199">
        <v>57195</v>
      </c>
      <c r="G30" s="189">
        <v>10</v>
      </c>
      <c r="H30" s="224"/>
      <c r="I30" s="198">
        <v>5779</v>
      </c>
      <c r="J30" s="199">
        <v>4516</v>
      </c>
      <c r="K30" s="197">
        <v>2</v>
      </c>
      <c r="L30" s="198">
        <v>140</v>
      </c>
      <c r="M30" s="199">
        <v>20</v>
      </c>
      <c r="N30" s="197">
        <v>0</v>
      </c>
      <c r="O30" s="198">
        <v>0</v>
      </c>
      <c r="P30" s="199">
        <v>0</v>
      </c>
      <c r="Q30" s="184"/>
      <c r="R30" s="229"/>
      <c r="S30" s="205"/>
      <c r="T30" s="215"/>
      <c r="U30" s="17"/>
      <c r="V30" s="7"/>
      <c r="W30" s="197">
        <v>7</v>
      </c>
      <c r="X30" s="198">
        <v>523</v>
      </c>
      <c r="Y30" s="199">
        <v>351</v>
      </c>
      <c r="Z30" s="197">
        <v>7</v>
      </c>
      <c r="AA30" s="198">
        <v>202</v>
      </c>
      <c r="AB30" s="199">
        <v>109</v>
      </c>
    </row>
    <row r="31" spans="1:28" ht="22.5" customHeight="1">
      <c r="A31" s="182" t="s">
        <v>52</v>
      </c>
      <c r="B31" s="15">
        <v>63667</v>
      </c>
      <c r="C31" s="234">
        <v>0</v>
      </c>
      <c r="D31" s="235"/>
      <c r="E31" s="236">
        <v>0</v>
      </c>
      <c r="F31" s="237">
        <v>0</v>
      </c>
      <c r="G31" s="234">
        <v>4</v>
      </c>
      <c r="H31" s="235"/>
      <c r="I31" s="236">
        <v>560</v>
      </c>
      <c r="J31" s="237">
        <v>355</v>
      </c>
      <c r="K31" s="238">
        <v>3</v>
      </c>
      <c r="L31" s="236">
        <v>670</v>
      </c>
      <c r="M31" s="237">
        <v>32</v>
      </c>
      <c r="N31" s="238">
        <v>0</v>
      </c>
      <c r="O31" s="236">
        <v>0</v>
      </c>
      <c r="P31" s="237">
        <v>0</v>
      </c>
      <c r="Q31" s="184">
        <f>+C32+G32+K32+N32</f>
        <v>23</v>
      </c>
      <c r="R31" s="227">
        <f>+D32+H32</f>
        <v>0</v>
      </c>
      <c r="S31" s="205">
        <f>+E32+I32+L32</f>
        <v>71149</v>
      </c>
      <c r="T31" s="215">
        <f>+F32+J32+M32</f>
        <v>62118</v>
      </c>
      <c r="U31" s="17">
        <f>+T31/B31*100</f>
        <v>97.56702844487725</v>
      </c>
      <c r="V31" s="7"/>
      <c r="W31" s="238">
        <v>4</v>
      </c>
      <c r="X31" s="236">
        <v>100</v>
      </c>
      <c r="Y31" s="237">
        <v>25</v>
      </c>
      <c r="Z31" s="238">
        <v>17</v>
      </c>
      <c r="AA31" s="236">
        <v>590</v>
      </c>
      <c r="AB31" s="237">
        <v>419</v>
      </c>
    </row>
    <row r="32" spans="1:28" ht="22.5" customHeight="1">
      <c r="A32" s="185"/>
      <c r="B32" s="18"/>
      <c r="C32" s="190">
        <f aca="true" t="shared" si="21" ref="C32:I32">SUM(C30:C31)</f>
        <v>4</v>
      </c>
      <c r="D32" s="226"/>
      <c r="E32" s="203">
        <f t="shared" si="21"/>
        <v>64000</v>
      </c>
      <c r="F32" s="204">
        <f t="shared" si="21"/>
        <v>57195</v>
      </c>
      <c r="G32" s="190">
        <f t="shared" si="21"/>
        <v>14</v>
      </c>
      <c r="H32" s="226"/>
      <c r="I32" s="203">
        <f t="shared" si="21"/>
        <v>6339</v>
      </c>
      <c r="J32" s="204">
        <f aca="true" t="shared" si="22" ref="J32:P32">J30+J31</f>
        <v>4871</v>
      </c>
      <c r="K32" s="202">
        <f t="shared" si="22"/>
        <v>5</v>
      </c>
      <c r="L32" s="203">
        <f t="shared" si="22"/>
        <v>810</v>
      </c>
      <c r="M32" s="204">
        <f t="shared" si="22"/>
        <v>52</v>
      </c>
      <c r="N32" s="202">
        <f t="shared" si="22"/>
        <v>0</v>
      </c>
      <c r="O32" s="203">
        <f t="shared" si="22"/>
        <v>0</v>
      </c>
      <c r="P32" s="204">
        <f t="shared" si="22"/>
        <v>0</v>
      </c>
      <c r="Q32" s="187"/>
      <c r="R32" s="230"/>
      <c r="S32" s="200"/>
      <c r="T32" s="201"/>
      <c r="U32" s="186"/>
      <c r="V32" s="7">
        <f aca="true" t="shared" si="23" ref="V32:AB32">SUM(V30:V31)</f>
        <v>0</v>
      </c>
      <c r="W32" s="202">
        <f t="shared" si="23"/>
        <v>11</v>
      </c>
      <c r="X32" s="203">
        <f t="shared" si="23"/>
        <v>623</v>
      </c>
      <c r="Y32" s="204">
        <f t="shared" si="23"/>
        <v>376</v>
      </c>
      <c r="Z32" s="202">
        <f t="shared" si="23"/>
        <v>24</v>
      </c>
      <c r="AA32" s="203">
        <f t="shared" si="23"/>
        <v>792</v>
      </c>
      <c r="AB32" s="204">
        <f t="shared" si="23"/>
        <v>528</v>
      </c>
    </row>
    <row r="33" spans="1:28" ht="22.5" customHeight="1">
      <c r="A33" s="182"/>
      <c r="B33" s="15"/>
      <c r="C33" s="189">
        <v>13</v>
      </c>
      <c r="D33" s="224">
        <v>4</v>
      </c>
      <c r="E33" s="198">
        <v>554107</v>
      </c>
      <c r="F33" s="199">
        <v>521746</v>
      </c>
      <c r="G33" s="189">
        <v>13</v>
      </c>
      <c r="H33" s="224"/>
      <c r="I33" s="198">
        <v>26144</v>
      </c>
      <c r="J33" s="199">
        <v>20727</v>
      </c>
      <c r="K33" s="197">
        <v>1</v>
      </c>
      <c r="L33" s="198">
        <v>980</v>
      </c>
      <c r="M33" s="199">
        <v>806</v>
      </c>
      <c r="N33" s="197">
        <v>0</v>
      </c>
      <c r="O33" s="198">
        <v>0</v>
      </c>
      <c r="P33" s="199">
        <v>0</v>
      </c>
      <c r="Q33" s="184"/>
      <c r="R33" s="229"/>
      <c r="S33" s="205"/>
      <c r="T33" s="215"/>
      <c r="U33" s="17"/>
      <c r="V33" s="7" t="e">
        <v>#REF!</v>
      </c>
      <c r="W33" s="197">
        <v>1</v>
      </c>
      <c r="X33" s="198">
        <v>70</v>
      </c>
      <c r="Y33" s="199">
        <v>6</v>
      </c>
      <c r="Z33" s="197">
        <v>3</v>
      </c>
      <c r="AA33" s="198">
        <v>191</v>
      </c>
      <c r="AB33" s="199">
        <v>110</v>
      </c>
    </row>
    <row r="34" spans="1:28" ht="22.5" customHeight="1">
      <c r="A34" s="182" t="s">
        <v>53</v>
      </c>
      <c r="B34" s="15">
        <v>555957</v>
      </c>
      <c r="C34" s="234">
        <v>0</v>
      </c>
      <c r="D34" s="235"/>
      <c r="E34" s="236">
        <v>0</v>
      </c>
      <c r="F34" s="237">
        <v>0</v>
      </c>
      <c r="G34" s="234">
        <v>11</v>
      </c>
      <c r="H34" s="235"/>
      <c r="I34" s="236">
        <v>10680</v>
      </c>
      <c r="J34" s="237">
        <v>1153</v>
      </c>
      <c r="K34" s="238">
        <v>12</v>
      </c>
      <c r="L34" s="236">
        <v>13454</v>
      </c>
      <c r="M34" s="237">
        <v>124</v>
      </c>
      <c r="N34" s="238">
        <v>2</v>
      </c>
      <c r="O34" s="236">
        <v>50527</v>
      </c>
      <c r="P34" s="244">
        <v>0</v>
      </c>
      <c r="Q34" s="184">
        <f>+C35+G35+K35+N35</f>
        <v>52</v>
      </c>
      <c r="R34" s="227">
        <f>+D35+H35</f>
        <v>4</v>
      </c>
      <c r="S34" s="205">
        <f>+E35+I35+L35</f>
        <v>605365</v>
      </c>
      <c r="T34" s="215">
        <f>+F35+J35+M35</f>
        <v>544556</v>
      </c>
      <c r="U34" s="17">
        <f>+T34/B34*100</f>
        <v>97.94930183449439</v>
      </c>
      <c r="V34" s="7" t="e">
        <v>#REF!</v>
      </c>
      <c r="W34" s="238">
        <v>26</v>
      </c>
      <c r="X34" s="236">
        <v>1894</v>
      </c>
      <c r="Y34" s="237">
        <v>1322</v>
      </c>
      <c r="Z34" s="238">
        <v>26</v>
      </c>
      <c r="AA34" s="236">
        <v>710</v>
      </c>
      <c r="AB34" s="237">
        <v>629</v>
      </c>
    </row>
    <row r="35" spans="1:28" ht="22.5" customHeight="1">
      <c r="A35" s="185"/>
      <c r="B35" s="18"/>
      <c r="C35" s="190">
        <f aca="true" t="shared" si="24" ref="C35:I35">SUM(C33:C34)</f>
        <v>13</v>
      </c>
      <c r="D35" s="226">
        <f t="shared" si="24"/>
        <v>4</v>
      </c>
      <c r="E35" s="203">
        <f t="shared" si="24"/>
        <v>554107</v>
      </c>
      <c r="F35" s="204">
        <f t="shared" si="24"/>
        <v>521746</v>
      </c>
      <c r="G35" s="190">
        <f t="shared" si="24"/>
        <v>24</v>
      </c>
      <c r="H35" s="226"/>
      <c r="I35" s="203">
        <f t="shared" si="24"/>
        <v>36824</v>
      </c>
      <c r="J35" s="204">
        <f aca="true" t="shared" si="25" ref="J35:P35">J33+J34</f>
        <v>21880</v>
      </c>
      <c r="K35" s="202">
        <f t="shared" si="25"/>
        <v>13</v>
      </c>
      <c r="L35" s="203">
        <f t="shared" si="25"/>
        <v>14434</v>
      </c>
      <c r="M35" s="204">
        <f t="shared" si="25"/>
        <v>930</v>
      </c>
      <c r="N35" s="202">
        <f t="shared" si="25"/>
        <v>2</v>
      </c>
      <c r="O35" s="203">
        <f t="shared" si="25"/>
        <v>50527</v>
      </c>
      <c r="P35" s="204">
        <f t="shared" si="25"/>
        <v>0</v>
      </c>
      <c r="Q35" s="187"/>
      <c r="R35" s="230"/>
      <c r="S35" s="200"/>
      <c r="T35" s="201"/>
      <c r="U35" s="186"/>
      <c r="V35" s="7" t="e">
        <f aca="true" t="shared" si="26" ref="V35:AB35">SUM(V33:V34)</f>
        <v>#REF!</v>
      </c>
      <c r="W35" s="202">
        <f t="shared" si="26"/>
        <v>27</v>
      </c>
      <c r="X35" s="203">
        <f t="shared" si="26"/>
        <v>1964</v>
      </c>
      <c r="Y35" s="204">
        <f t="shared" si="26"/>
        <v>1328</v>
      </c>
      <c r="Z35" s="202">
        <f t="shared" si="26"/>
        <v>29</v>
      </c>
      <c r="AA35" s="203">
        <f t="shared" si="26"/>
        <v>901</v>
      </c>
      <c r="AB35" s="204">
        <f t="shared" si="26"/>
        <v>739</v>
      </c>
    </row>
    <row r="36" spans="1:28" ht="22.5" customHeight="1">
      <c r="A36" s="182"/>
      <c r="B36" s="15"/>
      <c r="C36" s="189">
        <v>7</v>
      </c>
      <c r="D36" s="224">
        <v>1</v>
      </c>
      <c r="E36" s="198">
        <v>96000</v>
      </c>
      <c r="F36" s="199">
        <v>76345</v>
      </c>
      <c r="G36" s="189">
        <v>40</v>
      </c>
      <c r="H36" s="224">
        <v>1</v>
      </c>
      <c r="I36" s="198">
        <v>20520</v>
      </c>
      <c r="J36" s="199">
        <v>13484</v>
      </c>
      <c r="K36" s="197">
        <v>0</v>
      </c>
      <c r="L36" s="198">
        <v>0</v>
      </c>
      <c r="M36" s="199">
        <v>0</v>
      </c>
      <c r="N36" s="197">
        <v>0</v>
      </c>
      <c r="O36" s="198">
        <v>0</v>
      </c>
      <c r="P36" s="199">
        <v>0</v>
      </c>
      <c r="Q36" s="184"/>
      <c r="R36" s="229"/>
      <c r="S36" s="205"/>
      <c r="T36" s="215"/>
      <c r="U36" s="17"/>
      <c r="V36" s="7"/>
      <c r="W36" s="197">
        <v>13</v>
      </c>
      <c r="X36" s="198">
        <v>838</v>
      </c>
      <c r="Y36" s="199">
        <v>575</v>
      </c>
      <c r="Z36" s="197">
        <v>3</v>
      </c>
      <c r="AA36" s="198">
        <v>109</v>
      </c>
      <c r="AB36" s="199">
        <v>65</v>
      </c>
    </row>
    <row r="37" spans="1:28" ht="22.5" customHeight="1">
      <c r="A37" s="182" t="s">
        <v>69</v>
      </c>
      <c r="B37" s="15">
        <v>94017</v>
      </c>
      <c r="C37" s="234">
        <v>0</v>
      </c>
      <c r="D37" s="235"/>
      <c r="E37" s="236">
        <v>0</v>
      </c>
      <c r="F37" s="237">
        <v>0</v>
      </c>
      <c r="G37" s="234">
        <v>2</v>
      </c>
      <c r="H37" s="235"/>
      <c r="I37" s="236">
        <v>1050</v>
      </c>
      <c r="J37" s="237">
        <v>156</v>
      </c>
      <c r="K37" s="238">
        <v>0</v>
      </c>
      <c r="L37" s="236">
        <v>0</v>
      </c>
      <c r="M37" s="237">
        <v>0</v>
      </c>
      <c r="N37" s="238">
        <v>1</v>
      </c>
      <c r="O37" s="236">
        <v>647</v>
      </c>
      <c r="P37" s="237">
        <v>7</v>
      </c>
      <c r="Q37" s="184">
        <f>+C38+G38+K38+N38</f>
        <v>50</v>
      </c>
      <c r="R37" s="227">
        <f>+D38+H38</f>
        <v>2</v>
      </c>
      <c r="S37" s="205">
        <f>+E38+I38+L38</f>
        <v>117570</v>
      </c>
      <c r="T37" s="215">
        <f>+F38+J38+M38</f>
        <v>89985</v>
      </c>
      <c r="U37" s="17">
        <f>+T37/B37*100</f>
        <v>95.71141389323208</v>
      </c>
      <c r="V37" s="7"/>
      <c r="W37" s="238">
        <v>14</v>
      </c>
      <c r="X37" s="236">
        <v>643</v>
      </c>
      <c r="Y37" s="237">
        <v>571</v>
      </c>
      <c r="Z37" s="238">
        <v>13</v>
      </c>
      <c r="AA37" s="236">
        <v>265</v>
      </c>
      <c r="AB37" s="237">
        <v>234</v>
      </c>
    </row>
    <row r="38" spans="1:28" ht="22.5" customHeight="1" thickBot="1">
      <c r="A38" s="183"/>
      <c r="B38" s="19"/>
      <c r="C38" s="245">
        <f aca="true" t="shared" si="27" ref="C38:I38">SUM(C36:C37)</f>
        <v>7</v>
      </c>
      <c r="D38" s="246">
        <f t="shared" si="27"/>
        <v>1</v>
      </c>
      <c r="E38" s="247">
        <f t="shared" si="27"/>
        <v>96000</v>
      </c>
      <c r="F38" s="248">
        <f t="shared" si="27"/>
        <v>76345</v>
      </c>
      <c r="G38" s="245">
        <f t="shared" si="27"/>
        <v>42</v>
      </c>
      <c r="H38" s="246">
        <f t="shared" si="27"/>
        <v>1</v>
      </c>
      <c r="I38" s="247">
        <f t="shared" si="27"/>
        <v>21570</v>
      </c>
      <c r="J38" s="248">
        <f aca="true" t="shared" si="28" ref="J38:P38">J36+J37</f>
        <v>13640</v>
      </c>
      <c r="K38" s="249">
        <f t="shared" si="28"/>
        <v>0</v>
      </c>
      <c r="L38" s="247">
        <f t="shared" si="28"/>
        <v>0</v>
      </c>
      <c r="M38" s="248">
        <f t="shared" si="28"/>
        <v>0</v>
      </c>
      <c r="N38" s="249">
        <f t="shared" si="28"/>
        <v>1</v>
      </c>
      <c r="O38" s="247">
        <f t="shared" si="28"/>
        <v>647</v>
      </c>
      <c r="P38" s="248">
        <f t="shared" si="28"/>
        <v>7</v>
      </c>
      <c r="Q38" s="188"/>
      <c r="R38" s="231"/>
      <c r="S38" s="221"/>
      <c r="T38" s="206"/>
      <c r="U38" s="20"/>
      <c r="V38" s="7">
        <f aca="true" t="shared" si="29" ref="V38:AB38">SUM(V36:V37)</f>
        <v>0</v>
      </c>
      <c r="W38" s="249">
        <f t="shared" si="29"/>
        <v>27</v>
      </c>
      <c r="X38" s="247">
        <f t="shared" si="29"/>
        <v>1481</v>
      </c>
      <c r="Y38" s="248">
        <f t="shared" si="29"/>
        <v>1146</v>
      </c>
      <c r="Z38" s="249">
        <f t="shared" si="29"/>
        <v>16</v>
      </c>
      <c r="AA38" s="247">
        <f t="shared" si="29"/>
        <v>374</v>
      </c>
      <c r="AB38" s="248">
        <f t="shared" si="29"/>
        <v>299</v>
      </c>
    </row>
    <row r="39" spans="1:28" ht="22.5" customHeight="1" thickTop="1">
      <c r="A39" s="21"/>
      <c r="B39" s="10"/>
      <c r="C39" s="192">
        <f aca="true" t="shared" si="30" ref="C39:J40">+C9+C12+C15+C18+C21+C24+C27+C30+C33+C36</f>
        <v>74</v>
      </c>
      <c r="D39" s="228">
        <f t="shared" si="30"/>
        <v>14</v>
      </c>
      <c r="E39" s="208">
        <f t="shared" si="30"/>
        <v>2120820</v>
      </c>
      <c r="F39" s="209">
        <f t="shared" si="30"/>
        <v>1913764</v>
      </c>
      <c r="G39" s="192">
        <f t="shared" si="30"/>
        <v>230</v>
      </c>
      <c r="H39" s="228">
        <f t="shared" si="30"/>
        <v>4</v>
      </c>
      <c r="I39" s="208">
        <f t="shared" si="30"/>
        <v>271252</v>
      </c>
      <c r="J39" s="209">
        <f t="shared" si="30"/>
        <v>198334</v>
      </c>
      <c r="K39" s="207">
        <f aca="true" t="shared" si="31" ref="K39:P40">K9+K12+K15+K18+K21+K24+K27+K30+K33+K36</f>
        <v>12</v>
      </c>
      <c r="L39" s="208">
        <f t="shared" si="31"/>
        <v>13631</v>
      </c>
      <c r="M39" s="209">
        <f t="shared" si="31"/>
        <v>1781</v>
      </c>
      <c r="N39" s="207">
        <f t="shared" si="31"/>
        <v>2</v>
      </c>
      <c r="O39" s="208">
        <f t="shared" si="31"/>
        <v>550</v>
      </c>
      <c r="P39" s="209">
        <f t="shared" si="31"/>
        <v>280</v>
      </c>
      <c r="Q39" s="9"/>
      <c r="R39" s="232"/>
      <c r="S39" s="222"/>
      <c r="T39" s="223"/>
      <c r="U39" s="22"/>
      <c r="V39" s="7"/>
      <c r="W39" s="207">
        <f aca="true" t="shared" si="32" ref="W39:AB40">+W9+W12+W15+W18+W21+W24+W27+W30+W33+W36</f>
        <v>48</v>
      </c>
      <c r="X39" s="208">
        <f t="shared" si="32"/>
        <v>3511</v>
      </c>
      <c r="Y39" s="209">
        <f t="shared" si="32"/>
        <v>2051</v>
      </c>
      <c r="Z39" s="207">
        <f t="shared" si="32"/>
        <v>55</v>
      </c>
      <c r="AA39" s="208">
        <f t="shared" si="32"/>
        <v>1821</v>
      </c>
      <c r="AB39" s="209">
        <f t="shared" si="32"/>
        <v>1097</v>
      </c>
    </row>
    <row r="40" spans="1:28" ht="22.5" customHeight="1">
      <c r="A40" s="21" t="s">
        <v>70</v>
      </c>
      <c r="B40" s="10">
        <f>SUM(B9:B38)</f>
        <v>2150758</v>
      </c>
      <c r="C40" s="250">
        <f t="shared" si="30"/>
        <v>6</v>
      </c>
      <c r="D40" s="251"/>
      <c r="E40" s="252">
        <f t="shared" si="30"/>
        <v>52680</v>
      </c>
      <c r="F40" s="253">
        <f t="shared" si="30"/>
        <v>1006</v>
      </c>
      <c r="G40" s="250">
        <f t="shared" si="30"/>
        <v>65</v>
      </c>
      <c r="H40" s="251"/>
      <c r="I40" s="252">
        <f t="shared" si="30"/>
        <v>53160</v>
      </c>
      <c r="J40" s="253">
        <f t="shared" si="30"/>
        <v>7251</v>
      </c>
      <c r="K40" s="254">
        <f t="shared" si="31"/>
        <v>33</v>
      </c>
      <c r="L40" s="252">
        <f t="shared" si="31"/>
        <v>32507</v>
      </c>
      <c r="M40" s="253">
        <f t="shared" si="31"/>
        <v>670</v>
      </c>
      <c r="N40" s="254">
        <f t="shared" si="31"/>
        <v>10</v>
      </c>
      <c r="O40" s="252">
        <f t="shared" si="31"/>
        <v>61193</v>
      </c>
      <c r="P40" s="253">
        <f t="shared" si="31"/>
        <v>194</v>
      </c>
      <c r="Q40" s="9">
        <f>C39+C40+G39+G40+K39+K40+N39+N40</f>
        <v>432</v>
      </c>
      <c r="R40" s="233">
        <f>D39+H39</f>
        <v>18</v>
      </c>
      <c r="S40" s="222">
        <f>SUM(S9:S38)</f>
        <v>2544050</v>
      </c>
      <c r="T40" s="223">
        <f>SUM(T9:T38)</f>
        <v>2122806</v>
      </c>
      <c r="U40" s="22">
        <f>+T40/B40*100</f>
        <v>98.70036517358066</v>
      </c>
      <c r="V40" s="7"/>
      <c r="W40" s="254">
        <f t="shared" si="32"/>
        <v>88</v>
      </c>
      <c r="X40" s="252">
        <f t="shared" si="32"/>
        <v>6699</v>
      </c>
      <c r="Y40" s="253">
        <f t="shared" si="32"/>
        <v>4215</v>
      </c>
      <c r="Z40" s="254">
        <f t="shared" si="32"/>
        <v>98</v>
      </c>
      <c r="AA40" s="252">
        <f t="shared" si="32"/>
        <v>2904</v>
      </c>
      <c r="AB40" s="253">
        <f t="shared" si="32"/>
        <v>2066</v>
      </c>
    </row>
    <row r="41" spans="1:28" ht="22.5" customHeight="1">
      <c r="A41" s="23"/>
      <c r="B41" s="6"/>
      <c r="C41" s="304">
        <f>+C39+C40-D39</f>
        <v>66</v>
      </c>
      <c r="D41" s="305"/>
      <c r="E41" s="211">
        <f>SUM(E39:E40)</f>
        <v>2173500</v>
      </c>
      <c r="F41" s="212">
        <f>SUM(F39:F40)</f>
        <v>1914770</v>
      </c>
      <c r="G41" s="304">
        <f>+G39+G40-H39</f>
        <v>291</v>
      </c>
      <c r="H41" s="305"/>
      <c r="I41" s="211">
        <f>SUM(I39:I40)</f>
        <v>324412</v>
      </c>
      <c r="J41" s="212">
        <f>SUM(J39:J40)</f>
        <v>205585</v>
      </c>
      <c r="K41" s="210">
        <f aca="true" t="shared" si="33" ref="K41:P41">K39+K40</f>
        <v>45</v>
      </c>
      <c r="L41" s="211">
        <f t="shared" si="33"/>
        <v>46138</v>
      </c>
      <c r="M41" s="212">
        <f t="shared" si="33"/>
        <v>2451</v>
      </c>
      <c r="N41" s="210">
        <f t="shared" si="33"/>
        <v>12</v>
      </c>
      <c r="O41" s="211">
        <f t="shared" si="33"/>
        <v>61743</v>
      </c>
      <c r="P41" s="212">
        <f t="shared" si="33"/>
        <v>474</v>
      </c>
      <c r="Q41" s="302">
        <f>Q40-R40</f>
        <v>414</v>
      </c>
      <c r="R41" s="303"/>
      <c r="S41" s="213"/>
      <c r="T41" s="214"/>
      <c r="U41" s="24"/>
      <c r="V41" s="7"/>
      <c r="W41" s="210">
        <f aca="true" t="shared" si="34" ref="W41:AB41">SUM(W39:W40)</f>
        <v>136</v>
      </c>
      <c r="X41" s="211">
        <f t="shared" si="34"/>
        <v>10210</v>
      </c>
      <c r="Y41" s="212">
        <f t="shared" si="34"/>
        <v>6266</v>
      </c>
      <c r="Z41" s="210">
        <f t="shared" si="34"/>
        <v>153</v>
      </c>
      <c r="AA41" s="211">
        <f t="shared" si="34"/>
        <v>4725</v>
      </c>
      <c r="AB41" s="212">
        <f t="shared" si="34"/>
        <v>3163</v>
      </c>
    </row>
    <row r="42" spans="1:28" ht="15" customHeight="1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W42" s="16"/>
      <c r="X42" s="16"/>
      <c r="Y42" s="16"/>
      <c r="Z42" s="16"/>
      <c r="AA42" s="16"/>
      <c r="AB42" s="16"/>
    </row>
    <row r="43" spans="1:28" ht="22.5" customHeight="1">
      <c r="A43" s="25"/>
      <c r="B43" s="26" t="s">
        <v>34</v>
      </c>
      <c r="C43" s="296" t="s">
        <v>35</v>
      </c>
      <c r="D43" s="297"/>
      <c r="F43" s="16"/>
      <c r="G43" s="16"/>
      <c r="H43" s="27"/>
      <c r="I43" s="16"/>
      <c r="J43" s="16"/>
      <c r="K43" s="16"/>
      <c r="L43" s="16"/>
      <c r="M43" s="16"/>
      <c r="N43" s="16"/>
      <c r="O43" s="16"/>
      <c r="P43" s="16"/>
      <c r="Q43" s="16"/>
      <c r="R43" s="27"/>
      <c r="S43" s="16"/>
      <c r="T43" s="28" t="s">
        <v>54</v>
      </c>
      <c r="U43" s="28"/>
      <c r="W43" s="16"/>
      <c r="X43" s="16"/>
      <c r="Y43" s="16"/>
      <c r="Z43" s="16"/>
      <c r="AA43" s="16"/>
      <c r="AB43" s="16"/>
    </row>
    <row r="44" spans="1:28" ht="22.5" customHeight="1">
      <c r="A44" s="29"/>
      <c r="B44" s="26" t="s">
        <v>43</v>
      </c>
      <c r="C44" s="298" t="s">
        <v>37</v>
      </c>
      <c r="D44" s="299"/>
      <c r="E44" s="16" t="s">
        <v>44</v>
      </c>
      <c r="G44" s="16"/>
      <c r="H44" s="27"/>
      <c r="I44" s="16"/>
      <c r="J44" s="16"/>
      <c r="K44" s="16"/>
      <c r="L44" s="16"/>
      <c r="M44" s="16"/>
      <c r="N44" s="16"/>
      <c r="O44" s="30"/>
      <c r="P44" s="31"/>
      <c r="Q44" s="27"/>
      <c r="R44" s="27"/>
      <c r="S44" s="16"/>
      <c r="T44" s="16"/>
      <c r="U44" s="28"/>
      <c r="W44" s="16"/>
      <c r="X44" s="16"/>
      <c r="Y44" s="16"/>
      <c r="Z44" s="16"/>
      <c r="AA44" s="16"/>
      <c r="AB44" s="16"/>
    </row>
    <row r="45" spans="1:28" ht="22.5" customHeight="1">
      <c r="A45" s="29"/>
      <c r="B45" s="26" t="s">
        <v>36</v>
      </c>
      <c r="C45" s="300" t="s">
        <v>33</v>
      </c>
      <c r="D45" s="301"/>
      <c r="F45" s="16"/>
      <c r="H45" s="27"/>
      <c r="I45" s="16"/>
      <c r="J45" s="16"/>
      <c r="K45" s="16"/>
      <c r="L45" s="16"/>
      <c r="M45" s="16"/>
      <c r="N45" s="16"/>
      <c r="O45" s="16"/>
      <c r="P45" s="16"/>
      <c r="Q45" s="27"/>
      <c r="R45" s="27"/>
      <c r="S45" s="16"/>
      <c r="T45" s="16"/>
      <c r="U45" s="28"/>
      <c r="W45" s="16"/>
      <c r="X45" s="16"/>
      <c r="Y45" s="16"/>
      <c r="Z45" s="16"/>
      <c r="AA45" s="16"/>
      <c r="AB45" s="16"/>
    </row>
  </sheetData>
  <sheetProtection/>
  <mergeCells count="43">
    <mergeCell ref="C7:D7"/>
    <mergeCell ref="G7:H7"/>
    <mergeCell ref="C43:D43"/>
    <mergeCell ref="C44:D44"/>
    <mergeCell ref="C45:D45"/>
    <mergeCell ref="Q41:R41"/>
    <mergeCell ref="C41:D41"/>
    <mergeCell ref="G41:H41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G5:H6"/>
    <mergeCell ref="Z5:Z6"/>
    <mergeCell ref="X5:X6"/>
    <mergeCell ref="Y5:Y6"/>
    <mergeCell ref="Q5:R6"/>
    <mergeCell ref="S5:S6"/>
    <mergeCell ref="W3:AB3"/>
    <mergeCell ref="Z4:AB4"/>
    <mergeCell ref="AA5:AA6"/>
    <mergeCell ref="AB5:AB6"/>
    <mergeCell ref="W4:Y4"/>
    <mergeCell ref="Q7:R7"/>
    <mergeCell ref="U3:U6"/>
    <mergeCell ref="W5:W6"/>
    <mergeCell ref="N4:P4"/>
    <mergeCell ref="K5:K6"/>
    <mergeCell ref="P5:P6"/>
    <mergeCell ref="O5:O6"/>
    <mergeCell ref="N5:N6"/>
    <mergeCell ref="L5:L6"/>
    <mergeCell ref="A3:A6"/>
    <mergeCell ref="E5:E6"/>
    <mergeCell ref="F5:F6"/>
    <mergeCell ref="B3:B6"/>
    <mergeCell ref="C3:F4"/>
    <mergeCell ref="C5:D6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6" customWidth="1"/>
    <col min="2" max="2" width="12.41015625" style="35" customWidth="1"/>
    <col min="3" max="3" width="9.91015625" style="35" customWidth="1"/>
    <col min="4" max="4" width="3.58203125" style="35" bestFit="1" customWidth="1"/>
    <col min="5" max="5" width="4.08203125" style="35" customWidth="1"/>
    <col min="6" max="6" width="9.08203125" style="35" customWidth="1"/>
    <col min="7" max="7" width="9.16015625" style="35" customWidth="1"/>
    <col min="8" max="8" width="4.41015625" style="35" bestFit="1" customWidth="1"/>
    <col min="9" max="9" width="3.5" style="35" customWidth="1"/>
    <col min="10" max="10" width="8.41015625" style="35" customWidth="1"/>
    <col min="11" max="11" width="8.66015625" style="35" customWidth="1"/>
    <col min="12" max="12" width="5.16015625" style="35" customWidth="1"/>
    <col min="13" max="14" width="7.16015625" style="35" customWidth="1"/>
    <col min="15" max="15" width="5.16015625" style="35" customWidth="1"/>
    <col min="16" max="17" width="7.16015625" style="35" customWidth="1"/>
    <col min="18" max="18" width="3.66015625" style="35" customWidth="1"/>
    <col min="19" max="19" width="4.08203125" style="35" customWidth="1"/>
    <col min="20" max="20" width="9.41015625" style="35" customWidth="1"/>
    <col min="21" max="21" width="9.41015625" style="35" bestFit="1" customWidth="1"/>
    <col min="22" max="22" width="10.33203125" style="35" customWidth="1"/>
    <col min="23" max="23" width="0.50390625" style="36" customWidth="1"/>
    <col min="24" max="24" width="5.16015625" style="35" customWidth="1"/>
    <col min="25" max="26" width="7.16015625" style="35" customWidth="1"/>
    <col min="27" max="27" width="5.16015625" style="35" customWidth="1"/>
    <col min="28" max="29" width="7.16015625" style="35" customWidth="1"/>
    <col min="30" max="16384" width="10.58203125" style="37" customWidth="1"/>
  </cols>
  <sheetData>
    <row r="1" ht="21">
      <c r="A1" s="34" t="s">
        <v>45</v>
      </c>
    </row>
    <row r="2" ht="6.75" customHeight="1">
      <c r="A2" s="34"/>
    </row>
    <row r="3" spans="1:29" ht="18" customHeight="1">
      <c r="A3" s="323" t="s">
        <v>46</v>
      </c>
      <c r="B3" s="38"/>
      <c r="C3" s="39"/>
      <c r="D3" s="308" t="s">
        <v>55</v>
      </c>
      <c r="E3" s="309"/>
      <c r="F3" s="309"/>
      <c r="G3" s="310"/>
      <c r="H3" s="308" t="s">
        <v>56</v>
      </c>
      <c r="I3" s="309"/>
      <c r="J3" s="309"/>
      <c r="K3" s="310"/>
      <c r="L3" s="320" t="s">
        <v>28</v>
      </c>
      <c r="M3" s="321"/>
      <c r="N3" s="322"/>
      <c r="O3" s="320" t="s">
        <v>28</v>
      </c>
      <c r="P3" s="321"/>
      <c r="Q3" s="322"/>
      <c r="R3" s="308" t="s">
        <v>73</v>
      </c>
      <c r="S3" s="309"/>
      <c r="T3" s="309"/>
      <c r="U3" s="310"/>
      <c r="V3" s="326" t="s">
        <v>74</v>
      </c>
      <c r="W3" s="40"/>
      <c r="X3" s="320" t="s">
        <v>75</v>
      </c>
      <c r="Y3" s="321"/>
      <c r="Z3" s="321"/>
      <c r="AA3" s="321"/>
      <c r="AB3" s="321"/>
      <c r="AC3" s="322"/>
    </row>
    <row r="4" spans="1:29" ht="18" customHeight="1">
      <c r="A4" s="324"/>
      <c r="B4" s="324" t="s">
        <v>3</v>
      </c>
      <c r="C4" s="42" t="s">
        <v>76</v>
      </c>
      <c r="D4" s="311"/>
      <c r="E4" s="312"/>
      <c r="F4" s="312"/>
      <c r="G4" s="313"/>
      <c r="H4" s="311"/>
      <c r="I4" s="312"/>
      <c r="J4" s="312"/>
      <c r="K4" s="313"/>
      <c r="L4" s="320" t="s">
        <v>77</v>
      </c>
      <c r="M4" s="321"/>
      <c r="N4" s="322"/>
      <c r="O4" s="320" t="s">
        <v>29</v>
      </c>
      <c r="P4" s="321"/>
      <c r="Q4" s="322"/>
      <c r="R4" s="311"/>
      <c r="S4" s="312"/>
      <c r="T4" s="312"/>
      <c r="U4" s="313"/>
      <c r="V4" s="331"/>
      <c r="W4" s="45"/>
      <c r="X4" s="320" t="s">
        <v>1</v>
      </c>
      <c r="Y4" s="321"/>
      <c r="Z4" s="322"/>
      <c r="AA4" s="320" t="s">
        <v>2</v>
      </c>
      <c r="AB4" s="321"/>
      <c r="AC4" s="322"/>
    </row>
    <row r="5" spans="1:29" s="47" customFormat="1" ht="18" customHeight="1">
      <c r="A5" s="324"/>
      <c r="B5" s="324"/>
      <c r="C5" s="42" t="s">
        <v>30</v>
      </c>
      <c r="D5" s="314" t="s">
        <v>91</v>
      </c>
      <c r="E5" s="315"/>
      <c r="F5" s="318" t="s">
        <v>31</v>
      </c>
      <c r="G5" s="318" t="s">
        <v>32</v>
      </c>
      <c r="H5" s="314" t="s">
        <v>78</v>
      </c>
      <c r="I5" s="315"/>
      <c r="J5" s="318" t="s">
        <v>31</v>
      </c>
      <c r="K5" s="318" t="s">
        <v>32</v>
      </c>
      <c r="L5" s="326" t="s">
        <v>4</v>
      </c>
      <c r="M5" s="336" t="s">
        <v>26</v>
      </c>
      <c r="N5" s="336" t="s">
        <v>27</v>
      </c>
      <c r="O5" s="326" t="s">
        <v>4</v>
      </c>
      <c r="P5" s="336" t="s">
        <v>26</v>
      </c>
      <c r="Q5" s="336" t="s">
        <v>27</v>
      </c>
      <c r="R5" s="327" t="s">
        <v>5</v>
      </c>
      <c r="S5" s="328"/>
      <c r="T5" s="318" t="s">
        <v>31</v>
      </c>
      <c r="U5" s="318" t="s">
        <v>32</v>
      </c>
      <c r="V5" s="331"/>
      <c r="W5" s="46"/>
      <c r="X5" s="326" t="s">
        <v>4</v>
      </c>
      <c r="Y5" s="318" t="s">
        <v>31</v>
      </c>
      <c r="Z5" s="318" t="s">
        <v>32</v>
      </c>
      <c r="AA5" s="326" t="s">
        <v>4</v>
      </c>
      <c r="AB5" s="318" t="s">
        <v>31</v>
      </c>
      <c r="AC5" s="318" t="s">
        <v>32</v>
      </c>
    </row>
    <row r="6" spans="1:29" ht="18" customHeight="1">
      <c r="A6" s="325"/>
      <c r="B6" s="44"/>
      <c r="C6" s="49"/>
      <c r="D6" s="316"/>
      <c r="E6" s="317"/>
      <c r="F6" s="319"/>
      <c r="G6" s="319"/>
      <c r="H6" s="316"/>
      <c r="I6" s="317"/>
      <c r="J6" s="319"/>
      <c r="K6" s="319"/>
      <c r="L6" s="319"/>
      <c r="M6" s="337"/>
      <c r="N6" s="337"/>
      <c r="O6" s="319"/>
      <c r="P6" s="337"/>
      <c r="Q6" s="337"/>
      <c r="R6" s="329"/>
      <c r="S6" s="330"/>
      <c r="T6" s="319"/>
      <c r="U6" s="319"/>
      <c r="V6" s="319"/>
      <c r="W6" s="45"/>
      <c r="X6" s="319"/>
      <c r="Y6" s="319"/>
      <c r="Z6" s="319"/>
      <c r="AA6" s="319"/>
      <c r="AB6" s="319"/>
      <c r="AC6" s="319"/>
    </row>
    <row r="7" spans="1:29" s="59" customFormat="1" ht="17.25" customHeight="1">
      <c r="A7" s="50"/>
      <c r="B7" s="51"/>
      <c r="C7" s="52" t="s">
        <v>6</v>
      </c>
      <c r="D7" s="53" t="s">
        <v>63</v>
      </c>
      <c r="E7" s="54"/>
      <c r="F7" s="52" t="s">
        <v>7</v>
      </c>
      <c r="G7" s="52" t="s">
        <v>8</v>
      </c>
      <c r="H7" s="53" t="s">
        <v>64</v>
      </c>
      <c r="I7" s="54"/>
      <c r="J7" s="52" t="s">
        <v>9</v>
      </c>
      <c r="K7" s="52" t="s">
        <v>10</v>
      </c>
      <c r="L7" s="50" t="s">
        <v>11</v>
      </c>
      <c r="M7" s="52" t="s">
        <v>12</v>
      </c>
      <c r="N7" s="52" t="s">
        <v>13</v>
      </c>
      <c r="O7" s="50" t="s">
        <v>14</v>
      </c>
      <c r="P7" s="52" t="s">
        <v>15</v>
      </c>
      <c r="Q7" s="52" t="s">
        <v>16</v>
      </c>
      <c r="R7" s="55" t="s">
        <v>17</v>
      </c>
      <c r="S7" s="51"/>
      <c r="T7" s="52" t="s">
        <v>18</v>
      </c>
      <c r="U7" s="52" t="s">
        <v>19</v>
      </c>
      <c r="V7" s="56" t="s">
        <v>20</v>
      </c>
      <c r="W7" s="57"/>
      <c r="X7" s="58"/>
      <c r="Y7" s="51"/>
      <c r="Z7" s="51"/>
      <c r="AA7" s="51"/>
      <c r="AB7" s="51"/>
      <c r="AC7" s="58"/>
    </row>
    <row r="8" spans="1:29" ht="17.25" customHeight="1">
      <c r="A8" s="48"/>
      <c r="B8" s="60"/>
      <c r="C8" s="61" t="s">
        <v>21</v>
      </c>
      <c r="D8" s="62"/>
      <c r="E8" s="61" t="s">
        <v>22</v>
      </c>
      <c r="F8" s="61" t="s">
        <v>21</v>
      </c>
      <c r="G8" s="61" t="s">
        <v>21</v>
      </c>
      <c r="H8" s="63"/>
      <c r="I8" s="61" t="s">
        <v>22</v>
      </c>
      <c r="J8" s="61" t="s">
        <v>21</v>
      </c>
      <c r="K8" s="61" t="s">
        <v>21</v>
      </c>
      <c r="L8" s="64" t="s">
        <v>22</v>
      </c>
      <c r="M8" s="61" t="s">
        <v>21</v>
      </c>
      <c r="N8" s="61" t="s">
        <v>21</v>
      </c>
      <c r="O8" s="64" t="s">
        <v>22</v>
      </c>
      <c r="P8" s="61" t="s">
        <v>21</v>
      </c>
      <c r="Q8" s="61" t="s">
        <v>21</v>
      </c>
      <c r="R8" s="65"/>
      <c r="S8" s="66" t="s">
        <v>23</v>
      </c>
      <c r="T8" s="61" t="s">
        <v>21</v>
      </c>
      <c r="U8" s="66" t="s">
        <v>24</v>
      </c>
      <c r="V8" s="67" t="s">
        <v>25</v>
      </c>
      <c r="W8" s="40"/>
      <c r="X8" s="64" t="s">
        <v>22</v>
      </c>
      <c r="Y8" s="61" t="s">
        <v>21</v>
      </c>
      <c r="Z8" s="61" t="s">
        <v>21</v>
      </c>
      <c r="AA8" s="61" t="s">
        <v>22</v>
      </c>
      <c r="AB8" s="61" t="s">
        <v>21</v>
      </c>
      <c r="AC8" s="64" t="s">
        <v>21</v>
      </c>
    </row>
    <row r="9" spans="1:29" ht="17.25" customHeight="1">
      <c r="A9" s="70"/>
      <c r="B9" s="71"/>
      <c r="C9" s="72">
        <v>0</v>
      </c>
      <c r="D9" s="73">
        <v>8</v>
      </c>
      <c r="E9" s="74">
        <v>3</v>
      </c>
      <c r="F9" s="73">
        <v>193800</v>
      </c>
      <c r="G9" s="73">
        <v>178088</v>
      </c>
      <c r="H9" s="73">
        <v>32</v>
      </c>
      <c r="I9" s="74">
        <v>1</v>
      </c>
      <c r="J9" s="73">
        <v>44284</v>
      </c>
      <c r="K9" s="73">
        <v>30732</v>
      </c>
      <c r="L9" s="75">
        <v>3</v>
      </c>
      <c r="M9" s="75">
        <v>6800</v>
      </c>
      <c r="N9" s="76">
        <v>38</v>
      </c>
      <c r="O9" s="75">
        <v>0</v>
      </c>
      <c r="P9" s="75">
        <v>0</v>
      </c>
      <c r="Q9" s="75">
        <v>0</v>
      </c>
      <c r="R9" s="158">
        <v>0</v>
      </c>
      <c r="S9" s="159">
        <v>0</v>
      </c>
      <c r="T9" s="160">
        <v>0</v>
      </c>
      <c r="U9" s="160">
        <v>0</v>
      </c>
      <c r="V9" s="160">
        <v>0</v>
      </c>
      <c r="W9" s="40" t="e">
        <v>#REF!</v>
      </c>
      <c r="X9" s="73">
        <v>5</v>
      </c>
      <c r="Y9" s="73">
        <v>342</v>
      </c>
      <c r="Z9" s="73">
        <v>113</v>
      </c>
      <c r="AA9" s="73">
        <v>5</v>
      </c>
      <c r="AB9" s="73">
        <v>133</v>
      </c>
      <c r="AC9" s="78">
        <v>78</v>
      </c>
    </row>
    <row r="10" spans="1:29" ht="19.5" customHeight="1">
      <c r="A10" s="101" t="s">
        <v>79</v>
      </c>
      <c r="B10" s="118" t="s">
        <v>33</v>
      </c>
      <c r="C10" s="171">
        <v>212193</v>
      </c>
      <c r="D10" s="104">
        <v>1</v>
      </c>
      <c r="E10" s="105">
        <v>0</v>
      </c>
      <c r="F10" s="104">
        <v>6860</v>
      </c>
      <c r="G10" s="104">
        <v>50</v>
      </c>
      <c r="H10" s="104">
        <v>19</v>
      </c>
      <c r="I10" s="105">
        <v>0</v>
      </c>
      <c r="J10" s="104">
        <v>17284</v>
      </c>
      <c r="K10" s="106">
        <v>1701</v>
      </c>
      <c r="L10" s="107">
        <v>13</v>
      </c>
      <c r="M10" s="107">
        <v>24162</v>
      </c>
      <c r="N10" s="110">
        <v>517</v>
      </c>
      <c r="O10" s="107">
        <v>1</v>
      </c>
      <c r="P10" s="107">
        <v>167</v>
      </c>
      <c r="Q10" s="107">
        <v>0</v>
      </c>
      <c r="R10" s="165">
        <f>+D11+H11+L11+O11</f>
        <v>77</v>
      </c>
      <c r="S10" s="172">
        <f>+E11+I11</f>
        <v>4</v>
      </c>
      <c r="T10" s="166">
        <f>+F11+J11+M11</f>
        <v>293190</v>
      </c>
      <c r="U10" s="166">
        <f>+G11+K11+N11</f>
        <v>211126</v>
      </c>
      <c r="V10" s="167">
        <f>+U10/C10*100</f>
        <v>99.49715589109914</v>
      </c>
      <c r="W10" s="68" t="e">
        <v>#REF!</v>
      </c>
      <c r="X10" s="104">
        <v>11</v>
      </c>
      <c r="Y10" s="104">
        <v>1844</v>
      </c>
      <c r="Z10" s="104">
        <v>406</v>
      </c>
      <c r="AA10" s="104">
        <v>7</v>
      </c>
      <c r="AB10" s="104">
        <v>211</v>
      </c>
      <c r="AC10" s="106">
        <v>178</v>
      </c>
    </row>
    <row r="11" spans="1:29" s="13" customFormat="1" ht="22.5" customHeight="1" thickBot="1">
      <c r="A11" s="178"/>
      <c r="B11" s="173"/>
      <c r="C11" s="176"/>
      <c r="D11" s="179">
        <f aca="true" t="shared" si="0" ref="D11:J11">SUM(D9:D10)</f>
        <v>9</v>
      </c>
      <c r="E11" s="175">
        <f t="shared" si="0"/>
        <v>3</v>
      </c>
      <c r="F11" s="173">
        <f t="shared" si="0"/>
        <v>200660</v>
      </c>
      <c r="G11" s="174">
        <f t="shared" si="0"/>
        <v>178138</v>
      </c>
      <c r="H11" s="179">
        <f t="shared" si="0"/>
        <v>51</v>
      </c>
      <c r="I11" s="175">
        <f t="shared" si="0"/>
        <v>1</v>
      </c>
      <c r="J11" s="173">
        <f t="shared" si="0"/>
        <v>61568</v>
      </c>
      <c r="K11" s="176">
        <f aca="true" t="shared" si="1" ref="K11:P11">K9+K10</f>
        <v>32433</v>
      </c>
      <c r="L11" s="173">
        <f t="shared" si="1"/>
        <v>16</v>
      </c>
      <c r="M11" s="173">
        <f t="shared" si="1"/>
        <v>30962</v>
      </c>
      <c r="N11" s="176">
        <f t="shared" si="1"/>
        <v>555</v>
      </c>
      <c r="O11" s="173">
        <f t="shared" si="1"/>
        <v>1</v>
      </c>
      <c r="P11" s="173">
        <f t="shared" si="1"/>
        <v>167</v>
      </c>
      <c r="Q11" s="174"/>
      <c r="R11" s="179"/>
      <c r="S11" s="175"/>
      <c r="T11" s="173"/>
      <c r="U11" s="177"/>
      <c r="V11" s="173">
        <v>0</v>
      </c>
      <c r="W11" s="176" t="e">
        <f aca="true" t="shared" si="2" ref="W11:AC11">SUM(W9:W10)</f>
        <v>#REF!</v>
      </c>
      <c r="X11" s="176">
        <f t="shared" si="2"/>
        <v>16</v>
      </c>
      <c r="Y11" s="176">
        <f t="shared" si="2"/>
        <v>2186</v>
      </c>
      <c r="Z11" s="176">
        <f t="shared" si="2"/>
        <v>519</v>
      </c>
      <c r="AA11" s="176">
        <f t="shared" si="2"/>
        <v>12</v>
      </c>
      <c r="AB11" s="176">
        <f t="shared" si="2"/>
        <v>344</v>
      </c>
      <c r="AC11" s="176">
        <f t="shared" si="2"/>
        <v>256</v>
      </c>
    </row>
    <row r="12" spans="1:29" ht="18.75" customHeight="1" thickTop="1">
      <c r="A12" s="70"/>
      <c r="B12" s="71"/>
      <c r="C12" s="72">
        <v>0</v>
      </c>
      <c r="D12" s="75">
        <v>6</v>
      </c>
      <c r="E12" s="87">
        <v>2</v>
      </c>
      <c r="F12" s="75">
        <v>200985</v>
      </c>
      <c r="G12" s="75">
        <v>171775</v>
      </c>
      <c r="H12" s="75">
        <v>27</v>
      </c>
      <c r="I12" s="87">
        <v>2</v>
      </c>
      <c r="J12" s="75">
        <v>48571</v>
      </c>
      <c r="K12" s="75">
        <v>30851</v>
      </c>
      <c r="L12" s="73">
        <v>3</v>
      </c>
      <c r="M12" s="73">
        <v>197</v>
      </c>
      <c r="N12" s="78">
        <v>123</v>
      </c>
      <c r="O12" s="73">
        <v>0</v>
      </c>
      <c r="P12" s="73">
        <v>0</v>
      </c>
      <c r="Q12" s="78">
        <v>0</v>
      </c>
      <c r="R12" s="168">
        <v>0</v>
      </c>
      <c r="S12" s="169">
        <v>0</v>
      </c>
      <c r="T12" s="170">
        <v>0</v>
      </c>
      <c r="U12" s="170">
        <v>0</v>
      </c>
      <c r="V12" s="170">
        <v>0</v>
      </c>
      <c r="W12" s="40"/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6">
        <v>0</v>
      </c>
    </row>
    <row r="13" spans="1:29" ht="18.75" customHeight="1" thickBot="1">
      <c r="A13" s="79" t="s">
        <v>92</v>
      </c>
      <c r="B13" s="88" t="s">
        <v>33</v>
      </c>
      <c r="C13" s="89">
        <v>203263</v>
      </c>
      <c r="D13" s="81">
        <v>0</v>
      </c>
      <c r="E13" s="82">
        <v>0</v>
      </c>
      <c r="F13" s="81">
        <v>0</v>
      </c>
      <c r="G13" s="81">
        <v>0</v>
      </c>
      <c r="H13" s="81">
        <v>3</v>
      </c>
      <c r="I13" s="82">
        <v>0</v>
      </c>
      <c r="J13" s="81">
        <v>1481</v>
      </c>
      <c r="K13" s="81">
        <v>261</v>
      </c>
      <c r="L13" s="81">
        <v>1</v>
      </c>
      <c r="M13" s="90">
        <v>30</v>
      </c>
      <c r="N13" s="91">
        <v>30</v>
      </c>
      <c r="O13" s="81">
        <v>0</v>
      </c>
      <c r="P13" s="81">
        <v>0</v>
      </c>
      <c r="Q13" s="83">
        <v>0</v>
      </c>
      <c r="R13" s="161">
        <f>+D14+H14+L14+O14</f>
        <v>40</v>
      </c>
      <c r="S13" s="162">
        <f>+E14+I14</f>
        <v>4</v>
      </c>
      <c r="T13" s="163">
        <f>+F14+J14+M14</f>
        <v>251264</v>
      </c>
      <c r="U13" s="163">
        <f>+G14+K14+N14</f>
        <v>203040</v>
      </c>
      <c r="V13" s="164">
        <f>+U13/C13*100</f>
        <v>99.89028991995592</v>
      </c>
      <c r="W13" s="40"/>
      <c r="X13" s="81">
        <v>1</v>
      </c>
      <c r="Y13" s="81">
        <v>55</v>
      </c>
      <c r="Z13" s="81">
        <v>30</v>
      </c>
      <c r="AA13" s="81">
        <v>1</v>
      </c>
      <c r="AB13" s="81">
        <v>25</v>
      </c>
      <c r="AC13" s="83">
        <v>16</v>
      </c>
    </row>
    <row r="14" spans="1:29" s="13" customFormat="1" ht="22.5" customHeight="1" thickBot="1" thickTop="1">
      <c r="A14" s="178"/>
      <c r="B14" s="173"/>
      <c r="C14" s="176"/>
      <c r="D14" s="179">
        <f aca="true" t="shared" si="3" ref="D14:J14">SUM(D12:D13)</f>
        <v>6</v>
      </c>
      <c r="E14" s="175">
        <f t="shared" si="3"/>
        <v>2</v>
      </c>
      <c r="F14" s="173">
        <f t="shared" si="3"/>
        <v>200985</v>
      </c>
      <c r="G14" s="174">
        <f t="shared" si="3"/>
        <v>171775</v>
      </c>
      <c r="H14" s="179">
        <f t="shared" si="3"/>
        <v>30</v>
      </c>
      <c r="I14" s="175">
        <f t="shared" si="3"/>
        <v>2</v>
      </c>
      <c r="J14" s="173">
        <f t="shared" si="3"/>
        <v>50052</v>
      </c>
      <c r="K14" s="176">
        <f aca="true" t="shared" si="4" ref="K14:P14">K12+K13</f>
        <v>31112</v>
      </c>
      <c r="L14" s="173">
        <f t="shared" si="4"/>
        <v>4</v>
      </c>
      <c r="M14" s="173">
        <f t="shared" si="4"/>
        <v>227</v>
      </c>
      <c r="N14" s="176">
        <f t="shared" si="4"/>
        <v>153</v>
      </c>
      <c r="O14" s="173">
        <f t="shared" si="4"/>
        <v>0</v>
      </c>
      <c r="P14" s="173">
        <f t="shared" si="4"/>
        <v>0</v>
      </c>
      <c r="Q14" s="174"/>
      <c r="R14" s="179"/>
      <c r="S14" s="175"/>
      <c r="T14" s="173"/>
      <c r="U14" s="177"/>
      <c r="V14" s="173">
        <v>0</v>
      </c>
      <c r="W14" s="176">
        <f aca="true" t="shared" si="5" ref="W14:AC14">SUM(W12:W13)</f>
        <v>0</v>
      </c>
      <c r="X14" s="176">
        <f t="shared" si="5"/>
        <v>1</v>
      </c>
      <c r="Y14" s="176">
        <f t="shared" si="5"/>
        <v>55</v>
      </c>
      <c r="Z14" s="176">
        <f t="shared" si="5"/>
        <v>30</v>
      </c>
      <c r="AA14" s="176">
        <f t="shared" si="5"/>
        <v>1</v>
      </c>
      <c r="AB14" s="176">
        <f t="shared" si="5"/>
        <v>25</v>
      </c>
      <c r="AC14" s="176">
        <f t="shared" si="5"/>
        <v>16</v>
      </c>
    </row>
    <row r="15" spans="1:29" ht="17.25" customHeight="1" thickTop="1">
      <c r="A15" s="70"/>
      <c r="B15" s="71"/>
      <c r="C15" s="72">
        <v>0</v>
      </c>
      <c r="D15" s="92">
        <v>9</v>
      </c>
      <c r="E15" s="93">
        <v>1</v>
      </c>
      <c r="F15" s="94">
        <v>249900</v>
      </c>
      <c r="G15" s="94">
        <v>204369</v>
      </c>
      <c r="H15" s="92">
        <v>3</v>
      </c>
      <c r="I15" s="93">
        <v>0</v>
      </c>
      <c r="J15" s="94">
        <v>849</v>
      </c>
      <c r="K15" s="94">
        <v>259</v>
      </c>
      <c r="L15" s="95">
        <v>0</v>
      </c>
      <c r="M15" s="95">
        <v>0</v>
      </c>
      <c r="N15" s="95">
        <v>0</v>
      </c>
      <c r="O15" s="95">
        <v>0</v>
      </c>
      <c r="P15" s="94">
        <v>0</v>
      </c>
      <c r="Q15" s="94">
        <v>0</v>
      </c>
      <c r="R15" s="158">
        <v>0</v>
      </c>
      <c r="S15" s="159">
        <v>0</v>
      </c>
      <c r="T15" s="160">
        <v>0</v>
      </c>
      <c r="U15" s="160">
        <v>0</v>
      </c>
      <c r="V15" s="160">
        <v>0</v>
      </c>
      <c r="W15" s="40"/>
      <c r="X15" s="95">
        <v>0</v>
      </c>
      <c r="Y15" s="94">
        <v>0</v>
      </c>
      <c r="Z15" s="94">
        <v>0</v>
      </c>
      <c r="AA15" s="94">
        <v>0</v>
      </c>
      <c r="AB15" s="94">
        <v>0</v>
      </c>
      <c r="AC15" s="95">
        <v>0</v>
      </c>
    </row>
    <row r="16" spans="1:29" ht="17.25" customHeight="1" thickBot="1">
      <c r="A16" s="79" t="s">
        <v>80</v>
      </c>
      <c r="B16" s="88" t="s">
        <v>33</v>
      </c>
      <c r="C16" s="89">
        <v>207001</v>
      </c>
      <c r="D16" s="81">
        <v>5</v>
      </c>
      <c r="E16" s="82">
        <v>0</v>
      </c>
      <c r="F16" s="96">
        <v>45820</v>
      </c>
      <c r="G16" s="96">
        <v>982</v>
      </c>
      <c r="H16" s="81">
        <v>14</v>
      </c>
      <c r="I16" s="82">
        <v>0</v>
      </c>
      <c r="J16" s="96">
        <v>12778</v>
      </c>
      <c r="K16" s="96">
        <v>795</v>
      </c>
      <c r="L16" s="83">
        <v>5</v>
      </c>
      <c r="M16" s="83">
        <v>2750</v>
      </c>
      <c r="N16" s="83">
        <v>64</v>
      </c>
      <c r="O16" s="85">
        <v>0</v>
      </c>
      <c r="P16" s="89">
        <v>0</v>
      </c>
      <c r="Q16" s="89">
        <v>0</v>
      </c>
      <c r="R16" s="161">
        <f>+D17+H17+L17+O17</f>
        <v>36</v>
      </c>
      <c r="S16" s="162">
        <f>+E17+I17</f>
        <v>1</v>
      </c>
      <c r="T16" s="163">
        <f>+F17+J17+M17</f>
        <v>312097</v>
      </c>
      <c r="U16" s="163">
        <f>+G17+K17+N17</f>
        <v>206469</v>
      </c>
      <c r="V16" s="164">
        <f>+U16/C16*100</f>
        <v>99.74299641064536</v>
      </c>
      <c r="W16" s="40"/>
      <c r="X16" s="83">
        <v>2</v>
      </c>
      <c r="Y16" s="96">
        <v>119</v>
      </c>
      <c r="Z16" s="96">
        <v>81</v>
      </c>
      <c r="AA16" s="96">
        <v>3</v>
      </c>
      <c r="AB16" s="96">
        <v>105</v>
      </c>
      <c r="AC16" s="83">
        <v>27</v>
      </c>
    </row>
    <row r="17" spans="1:29" s="13" customFormat="1" ht="22.5" customHeight="1" thickBot="1" thickTop="1">
      <c r="A17" s="178"/>
      <c r="B17" s="173"/>
      <c r="C17" s="176"/>
      <c r="D17" s="179">
        <f aca="true" t="shared" si="6" ref="D17:J17">SUM(D15:D16)</f>
        <v>14</v>
      </c>
      <c r="E17" s="175">
        <f t="shared" si="6"/>
        <v>1</v>
      </c>
      <c r="F17" s="173">
        <f t="shared" si="6"/>
        <v>295720</v>
      </c>
      <c r="G17" s="174">
        <f t="shared" si="6"/>
        <v>205351</v>
      </c>
      <c r="H17" s="179">
        <f t="shared" si="6"/>
        <v>17</v>
      </c>
      <c r="I17" s="175">
        <f t="shared" si="6"/>
        <v>0</v>
      </c>
      <c r="J17" s="173">
        <f t="shared" si="6"/>
        <v>13627</v>
      </c>
      <c r="K17" s="176">
        <f aca="true" t="shared" si="7" ref="K17:P17">K15+K16</f>
        <v>1054</v>
      </c>
      <c r="L17" s="173">
        <f t="shared" si="7"/>
        <v>5</v>
      </c>
      <c r="M17" s="173">
        <f t="shared" si="7"/>
        <v>2750</v>
      </c>
      <c r="N17" s="176">
        <f t="shared" si="7"/>
        <v>64</v>
      </c>
      <c r="O17" s="173">
        <f t="shared" si="7"/>
        <v>0</v>
      </c>
      <c r="P17" s="173">
        <f t="shared" si="7"/>
        <v>0</v>
      </c>
      <c r="Q17" s="174"/>
      <c r="R17" s="179"/>
      <c r="S17" s="175"/>
      <c r="T17" s="173"/>
      <c r="U17" s="177"/>
      <c r="V17" s="173">
        <v>0</v>
      </c>
      <c r="W17" s="176">
        <f aca="true" t="shared" si="8" ref="W17:AC17">SUM(W15:W16)</f>
        <v>0</v>
      </c>
      <c r="X17" s="176">
        <f t="shared" si="8"/>
        <v>2</v>
      </c>
      <c r="Y17" s="176">
        <f t="shared" si="8"/>
        <v>119</v>
      </c>
      <c r="Z17" s="176">
        <f t="shared" si="8"/>
        <v>81</v>
      </c>
      <c r="AA17" s="176">
        <f t="shared" si="8"/>
        <v>3</v>
      </c>
      <c r="AB17" s="176">
        <f t="shared" si="8"/>
        <v>105</v>
      </c>
      <c r="AC17" s="176">
        <f t="shared" si="8"/>
        <v>27</v>
      </c>
    </row>
    <row r="18" spans="1:29" ht="19.5" customHeight="1" thickTop="1">
      <c r="A18" s="70"/>
      <c r="B18" s="97"/>
      <c r="C18" s="98">
        <v>0</v>
      </c>
      <c r="D18" s="77">
        <v>11</v>
      </c>
      <c r="E18" s="99">
        <v>2</v>
      </c>
      <c r="F18" s="77">
        <v>192920</v>
      </c>
      <c r="G18" s="77">
        <v>177993</v>
      </c>
      <c r="H18" s="77">
        <v>23</v>
      </c>
      <c r="I18" s="99">
        <v>0</v>
      </c>
      <c r="J18" s="77">
        <v>13078</v>
      </c>
      <c r="K18" s="77">
        <v>8257</v>
      </c>
      <c r="L18" s="77">
        <v>0</v>
      </c>
      <c r="M18" s="77">
        <v>0</v>
      </c>
      <c r="N18" s="100">
        <v>0</v>
      </c>
      <c r="O18" s="77">
        <v>1</v>
      </c>
      <c r="P18" s="77">
        <v>20</v>
      </c>
      <c r="Q18" s="100">
        <v>0</v>
      </c>
      <c r="R18" s="158">
        <v>0</v>
      </c>
      <c r="S18" s="159">
        <v>0</v>
      </c>
      <c r="T18" s="160">
        <v>0</v>
      </c>
      <c r="U18" s="160">
        <v>0</v>
      </c>
      <c r="V18" s="160">
        <v>0</v>
      </c>
      <c r="W18" s="40"/>
      <c r="X18" s="92">
        <v>3</v>
      </c>
      <c r="Y18" s="92">
        <v>252</v>
      </c>
      <c r="Z18" s="92">
        <v>154</v>
      </c>
      <c r="AA18" s="92">
        <v>2</v>
      </c>
      <c r="AB18" s="92">
        <v>100</v>
      </c>
      <c r="AC18" s="95">
        <v>51</v>
      </c>
    </row>
    <row r="19" spans="1:29" ht="19.5" customHeight="1">
      <c r="A19" s="101" t="s">
        <v>50</v>
      </c>
      <c r="B19" s="102" t="s">
        <v>33</v>
      </c>
      <c r="C19" s="103">
        <v>191076</v>
      </c>
      <c r="D19" s="104">
        <v>0</v>
      </c>
      <c r="E19" s="105">
        <v>0</v>
      </c>
      <c r="F19" s="104">
        <v>0</v>
      </c>
      <c r="G19" s="104">
        <v>0</v>
      </c>
      <c r="H19" s="104">
        <v>7</v>
      </c>
      <c r="I19" s="105">
        <v>0</v>
      </c>
      <c r="J19" s="104">
        <v>3943</v>
      </c>
      <c r="K19" s="106">
        <v>2541</v>
      </c>
      <c r="L19" s="104">
        <v>3</v>
      </c>
      <c r="M19" s="104">
        <v>690</v>
      </c>
      <c r="N19" s="106">
        <v>137</v>
      </c>
      <c r="O19" s="104">
        <v>1</v>
      </c>
      <c r="P19" s="104">
        <v>10</v>
      </c>
      <c r="Q19" s="106">
        <v>0</v>
      </c>
      <c r="R19" s="161">
        <f>+D20+H20+L20+O20</f>
        <v>46</v>
      </c>
      <c r="S19" s="162">
        <f>+E20+I20</f>
        <v>2</v>
      </c>
      <c r="T19" s="163">
        <f>+F20+J20+M20</f>
        <v>210631</v>
      </c>
      <c r="U19" s="163">
        <f>+G20+K20+N20</f>
        <v>188928</v>
      </c>
      <c r="V19" s="164">
        <f>+U19/C19*100</f>
        <v>98.87583997990328</v>
      </c>
      <c r="W19" s="40"/>
      <c r="X19" s="107">
        <v>4</v>
      </c>
      <c r="Y19" s="107">
        <v>308</v>
      </c>
      <c r="Z19" s="107">
        <v>233</v>
      </c>
      <c r="AA19" s="107">
        <v>3</v>
      </c>
      <c r="AB19" s="107">
        <v>132</v>
      </c>
      <c r="AC19" s="110">
        <v>86</v>
      </c>
    </row>
    <row r="20" spans="1:29" s="13" customFormat="1" ht="22.5" customHeight="1" thickBot="1">
      <c r="A20" s="178"/>
      <c r="B20" s="173"/>
      <c r="C20" s="176"/>
      <c r="D20" s="179">
        <f aca="true" t="shared" si="9" ref="D20:J20">SUM(D18:D19)</f>
        <v>11</v>
      </c>
      <c r="E20" s="175">
        <f t="shared" si="9"/>
        <v>2</v>
      </c>
      <c r="F20" s="173">
        <f t="shared" si="9"/>
        <v>192920</v>
      </c>
      <c r="G20" s="174">
        <f t="shared" si="9"/>
        <v>177993</v>
      </c>
      <c r="H20" s="179">
        <f t="shared" si="9"/>
        <v>30</v>
      </c>
      <c r="I20" s="175">
        <f t="shared" si="9"/>
        <v>0</v>
      </c>
      <c r="J20" s="173">
        <f t="shared" si="9"/>
        <v>17021</v>
      </c>
      <c r="K20" s="176">
        <f aca="true" t="shared" si="10" ref="K20:P20">K18+K19</f>
        <v>10798</v>
      </c>
      <c r="L20" s="173">
        <f t="shared" si="10"/>
        <v>3</v>
      </c>
      <c r="M20" s="173">
        <f t="shared" si="10"/>
        <v>690</v>
      </c>
      <c r="N20" s="176">
        <f t="shared" si="10"/>
        <v>137</v>
      </c>
      <c r="O20" s="173">
        <f t="shared" si="10"/>
        <v>2</v>
      </c>
      <c r="P20" s="173">
        <f t="shared" si="10"/>
        <v>30</v>
      </c>
      <c r="Q20" s="174"/>
      <c r="R20" s="179"/>
      <c r="S20" s="175"/>
      <c r="T20" s="173"/>
      <c r="U20" s="177"/>
      <c r="V20" s="173">
        <v>0</v>
      </c>
      <c r="W20" s="176">
        <f aca="true" t="shared" si="11" ref="W20:AC20">SUM(W18:W19)</f>
        <v>0</v>
      </c>
      <c r="X20" s="176">
        <f t="shared" si="11"/>
        <v>7</v>
      </c>
      <c r="Y20" s="176">
        <f t="shared" si="11"/>
        <v>560</v>
      </c>
      <c r="Z20" s="176">
        <f t="shared" si="11"/>
        <v>387</v>
      </c>
      <c r="AA20" s="176">
        <f t="shared" si="11"/>
        <v>5</v>
      </c>
      <c r="AB20" s="176">
        <f t="shared" si="11"/>
        <v>232</v>
      </c>
      <c r="AC20" s="176">
        <f t="shared" si="11"/>
        <v>137</v>
      </c>
    </row>
    <row r="21" spans="1:29" ht="17.25" customHeight="1" thickTop="1">
      <c r="A21" s="70"/>
      <c r="B21" s="71"/>
      <c r="C21" s="72">
        <v>0</v>
      </c>
      <c r="D21" s="77">
        <v>3</v>
      </c>
      <c r="E21" s="99">
        <v>0</v>
      </c>
      <c r="F21" s="77">
        <v>128210</v>
      </c>
      <c r="G21" s="77">
        <v>120497</v>
      </c>
      <c r="H21" s="77">
        <v>36</v>
      </c>
      <c r="I21" s="99">
        <v>0</v>
      </c>
      <c r="J21" s="77">
        <v>54487</v>
      </c>
      <c r="K21" s="77">
        <v>46051</v>
      </c>
      <c r="L21" s="77">
        <v>0</v>
      </c>
      <c r="M21" s="77">
        <v>0</v>
      </c>
      <c r="N21" s="100">
        <v>0</v>
      </c>
      <c r="O21" s="77">
        <v>0</v>
      </c>
      <c r="P21" s="77">
        <v>0</v>
      </c>
      <c r="Q21" s="100">
        <v>0</v>
      </c>
      <c r="R21" s="158">
        <v>0</v>
      </c>
      <c r="S21" s="159">
        <v>0</v>
      </c>
      <c r="T21" s="160">
        <v>0</v>
      </c>
      <c r="U21" s="160">
        <v>0</v>
      </c>
      <c r="V21" s="160">
        <v>0</v>
      </c>
      <c r="W21" s="40">
        <v>0</v>
      </c>
      <c r="X21" s="77">
        <v>7</v>
      </c>
      <c r="Y21" s="77">
        <v>533</v>
      </c>
      <c r="Z21" s="77">
        <v>322</v>
      </c>
      <c r="AA21" s="77">
        <v>11</v>
      </c>
      <c r="AB21" s="77">
        <v>325</v>
      </c>
      <c r="AC21" s="100">
        <v>195</v>
      </c>
    </row>
    <row r="22" spans="1:29" ht="17.25" customHeight="1" thickBot="1">
      <c r="A22" s="79" t="s">
        <v>93</v>
      </c>
      <c r="B22" s="88" t="s">
        <v>33</v>
      </c>
      <c r="C22" s="89">
        <v>170844</v>
      </c>
      <c r="D22" s="81">
        <v>0</v>
      </c>
      <c r="E22" s="82">
        <v>0</v>
      </c>
      <c r="F22" s="81">
        <v>0</v>
      </c>
      <c r="G22" s="81">
        <v>0</v>
      </c>
      <c r="H22" s="81">
        <v>3</v>
      </c>
      <c r="I22" s="82">
        <v>0</v>
      </c>
      <c r="J22" s="81">
        <v>4364</v>
      </c>
      <c r="K22" s="83">
        <v>1021</v>
      </c>
      <c r="L22" s="81">
        <v>0</v>
      </c>
      <c r="M22" s="81">
        <v>0</v>
      </c>
      <c r="N22" s="83">
        <v>0</v>
      </c>
      <c r="O22" s="81">
        <v>0</v>
      </c>
      <c r="P22" s="81">
        <v>0</v>
      </c>
      <c r="Q22" s="83">
        <v>0</v>
      </c>
      <c r="R22" s="161">
        <f>+D23+H23+L23+O23</f>
        <v>42</v>
      </c>
      <c r="S22" s="162">
        <f>+E23+I23</f>
        <v>0</v>
      </c>
      <c r="T22" s="163">
        <f>+F23+J23+M23</f>
        <v>187061</v>
      </c>
      <c r="U22" s="163">
        <f>+G23+K23+N23</f>
        <v>167569</v>
      </c>
      <c r="V22" s="164">
        <f>+U22/C22*100</f>
        <v>98.08304652197326</v>
      </c>
      <c r="W22" s="40">
        <v>0</v>
      </c>
      <c r="X22" s="81">
        <v>15</v>
      </c>
      <c r="Y22" s="81">
        <v>978</v>
      </c>
      <c r="Z22" s="81">
        <v>925</v>
      </c>
      <c r="AA22" s="81">
        <v>9</v>
      </c>
      <c r="AB22" s="81">
        <v>205</v>
      </c>
      <c r="AC22" s="83">
        <v>181</v>
      </c>
    </row>
    <row r="23" spans="1:29" s="13" customFormat="1" ht="22.5" customHeight="1" thickBot="1" thickTop="1">
      <c r="A23" s="178"/>
      <c r="B23" s="173"/>
      <c r="C23" s="176"/>
      <c r="D23" s="179">
        <f aca="true" t="shared" si="12" ref="D23:J23">SUM(D21:D22)</f>
        <v>3</v>
      </c>
      <c r="E23" s="175">
        <f t="shared" si="12"/>
        <v>0</v>
      </c>
      <c r="F23" s="173">
        <f t="shared" si="12"/>
        <v>128210</v>
      </c>
      <c r="G23" s="174">
        <f t="shared" si="12"/>
        <v>120497</v>
      </c>
      <c r="H23" s="179">
        <f t="shared" si="12"/>
        <v>39</v>
      </c>
      <c r="I23" s="175">
        <f t="shared" si="12"/>
        <v>0</v>
      </c>
      <c r="J23" s="173">
        <f t="shared" si="12"/>
        <v>58851</v>
      </c>
      <c r="K23" s="176">
        <f aca="true" t="shared" si="13" ref="K23:P23">K21+K22</f>
        <v>47072</v>
      </c>
      <c r="L23" s="173">
        <f t="shared" si="13"/>
        <v>0</v>
      </c>
      <c r="M23" s="173">
        <f t="shared" si="13"/>
        <v>0</v>
      </c>
      <c r="N23" s="176">
        <f t="shared" si="13"/>
        <v>0</v>
      </c>
      <c r="O23" s="173">
        <f t="shared" si="13"/>
        <v>0</v>
      </c>
      <c r="P23" s="173">
        <f t="shared" si="13"/>
        <v>0</v>
      </c>
      <c r="Q23" s="174"/>
      <c r="R23" s="179"/>
      <c r="S23" s="175"/>
      <c r="T23" s="173"/>
      <c r="U23" s="177"/>
      <c r="V23" s="173">
        <v>0</v>
      </c>
      <c r="W23" s="176">
        <f aca="true" t="shared" si="14" ref="W23:AC23">SUM(W21:W22)</f>
        <v>0</v>
      </c>
      <c r="X23" s="176">
        <f t="shared" si="14"/>
        <v>22</v>
      </c>
      <c r="Y23" s="176">
        <f t="shared" si="14"/>
        <v>1511</v>
      </c>
      <c r="Z23" s="176">
        <f t="shared" si="14"/>
        <v>1247</v>
      </c>
      <c r="AA23" s="176">
        <f t="shared" si="14"/>
        <v>20</v>
      </c>
      <c r="AB23" s="176">
        <f t="shared" si="14"/>
        <v>530</v>
      </c>
      <c r="AC23" s="176">
        <f t="shared" si="14"/>
        <v>376</v>
      </c>
    </row>
    <row r="24" spans="1:29" ht="17.25" customHeight="1" thickTop="1">
      <c r="A24" s="70"/>
      <c r="B24" s="71"/>
      <c r="C24" s="72">
        <v>0</v>
      </c>
      <c r="D24" s="73">
        <v>2</v>
      </c>
      <c r="E24" s="111">
        <v>1</v>
      </c>
      <c r="F24" s="73">
        <v>7000</v>
      </c>
      <c r="G24" s="73">
        <v>5831</v>
      </c>
      <c r="H24" s="73">
        <v>28</v>
      </c>
      <c r="I24" s="111">
        <v>0</v>
      </c>
      <c r="J24" s="73">
        <v>32885</v>
      </c>
      <c r="K24" s="73">
        <v>24449</v>
      </c>
      <c r="L24" s="75">
        <v>0</v>
      </c>
      <c r="M24" s="75">
        <v>0</v>
      </c>
      <c r="N24" s="76">
        <v>0</v>
      </c>
      <c r="O24" s="75">
        <v>0</v>
      </c>
      <c r="P24" s="75">
        <v>0</v>
      </c>
      <c r="Q24" s="76">
        <v>0</v>
      </c>
      <c r="R24" s="158">
        <v>0</v>
      </c>
      <c r="S24" s="159">
        <v>0</v>
      </c>
      <c r="T24" s="160">
        <v>0</v>
      </c>
      <c r="U24" s="160">
        <v>0</v>
      </c>
      <c r="V24" s="160">
        <v>0</v>
      </c>
      <c r="W24" s="40" t="e">
        <v>#REF!</v>
      </c>
      <c r="X24" s="75">
        <v>7</v>
      </c>
      <c r="Y24" s="75">
        <v>532</v>
      </c>
      <c r="Z24" s="75">
        <v>348</v>
      </c>
      <c r="AA24" s="75">
        <v>19</v>
      </c>
      <c r="AB24" s="75">
        <v>632</v>
      </c>
      <c r="AC24" s="76">
        <v>419</v>
      </c>
    </row>
    <row r="25" spans="1:29" ht="17.25" customHeight="1" thickBot="1">
      <c r="A25" s="79" t="s">
        <v>81</v>
      </c>
      <c r="B25" s="88" t="s">
        <v>33</v>
      </c>
      <c r="C25" s="89">
        <v>31739</v>
      </c>
      <c r="D25" s="81">
        <v>0</v>
      </c>
      <c r="E25" s="82">
        <v>0</v>
      </c>
      <c r="F25" s="81">
        <v>0</v>
      </c>
      <c r="G25" s="81">
        <v>0</v>
      </c>
      <c r="H25" s="81">
        <v>1</v>
      </c>
      <c r="I25" s="82">
        <v>0</v>
      </c>
      <c r="J25" s="81">
        <v>1860</v>
      </c>
      <c r="K25" s="83">
        <v>94</v>
      </c>
      <c r="L25" s="84">
        <v>1</v>
      </c>
      <c r="M25" s="84">
        <v>593</v>
      </c>
      <c r="N25" s="85">
        <v>35</v>
      </c>
      <c r="O25" s="84">
        <v>0</v>
      </c>
      <c r="P25" s="84">
        <v>0</v>
      </c>
      <c r="Q25" s="85">
        <v>0</v>
      </c>
      <c r="R25" s="161">
        <f>+D26+H26+L26+O26</f>
        <v>32</v>
      </c>
      <c r="S25" s="162">
        <f>+E26+I26</f>
        <v>1</v>
      </c>
      <c r="T25" s="163">
        <f>+F26+J26+M26</f>
        <v>42338</v>
      </c>
      <c r="U25" s="163">
        <f>+G26+K26+N26</f>
        <v>30409</v>
      </c>
      <c r="V25" s="164">
        <f>+U25/C25*100</f>
        <v>95.80957182015817</v>
      </c>
      <c r="W25" s="40" t="e">
        <v>#REF!</v>
      </c>
      <c r="X25" s="84">
        <v>5</v>
      </c>
      <c r="Y25" s="84">
        <v>383</v>
      </c>
      <c r="Z25" s="84">
        <v>220</v>
      </c>
      <c r="AA25" s="84">
        <v>19</v>
      </c>
      <c r="AB25" s="84">
        <v>491</v>
      </c>
      <c r="AC25" s="85">
        <v>336</v>
      </c>
    </row>
    <row r="26" spans="1:29" s="13" customFormat="1" ht="22.5" customHeight="1" thickBot="1" thickTop="1">
      <c r="A26" s="178"/>
      <c r="B26" s="173"/>
      <c r="C26" s="176"/>
      <c r="D26" s="179">
        <f aca="true" t="shared" si="15" ref="D26:J26">SUM(D24:D25)</f>
        <v>2</v>
      </c>
      <c r="E26" s="175">
        <f t="shared" si="15"/>
        <v>1</v>
      </c>
      <c r="F26" s="173">
        <f t="shared" si="15"/>
        <v>7000</v>
      </c>
      <c r="G26" s="174">
        <f t="shared" si="15"/>
        <v>5831</v>
      </c>
      <c r="H26" s="179">
        <f t="shared" si="15"/>
        <v>29</v>
      </c>
      <c r="I26" s="175">
        <f t="shared" si="15"/>
        <v>0</v>
      </c>
      <c r="J26" s="173">
        <f t="shared" si="15"/>
        <v>34745</v>
      </c>
      <c r="K26" s="176">
        <f aca="true" t="shared" si="16" ref="K26:P26">K24+K25</f>
        <v>24543</v>
      </c>
      <c r="L26" s="173">
        <f t="shared" si="16"/>
        <v>1</v>
      </c>
      <c r="M26" s="173">
        <f t="shared" si="16"/>
        <v>593</v>
      </c>
      <c r="N26" s="176">
        <f t="shared" si="16"/>
        <v>35</v>
      </c>
      <c r="O26" s="173">
        <f t="shared" si="16"/>
        <v>0</v>
      </c>
      <c r="P26" s="173">
        <f t="shared" si="16"/>
        <v>0</v>
      </c>
      <c r="Q26" s="174"/>
      <c r="R26" s="179"/>
      <c r="S26" s="175"/>
      <c r="T26" s="173"/>
      <c r="U26" s="177"/>
      <c r="V26" s="173">
        <v>0</v>
      </c>
      <c r="W26" s="176" t="e">
        <f aca="true" t="shared" si="17" ref="W26:AC26">SUM(W24:W25)</f>
        <v>#REF!</v>
      </c>
      <c r="X26" s="176">
        <f t="shared" si="17"/>
        <v>12</v>
      </c>
      <c r="Y26" s="176">
        <f t="shared" si="17"/>
        <v>915</v>
      </c>
      <c r="Z26" s="176">
        <f t="shared" si="17"/>
        <v>568</v>
      </c>
      <c r="AA26" s="176">
        <f t="shared" si="17"/>
        <v>38</v>
      </c>
      <c r="AB26" s="176">
        <f t="shared" si="17"/>
        <v>1123</v>
      </c>
      <c r="AC26" s="176">
        <f t="shared" si="17"/>
        <v>755</v>
      </c>
    </row>
    <row r="27" spans="1:29" ht="17.25" customHeight="1" thickTop="1">
      <c r="A27" s="70"/>
      <c r="B27" s="71"/>
      <c r="C27" s="72">
        <v>0</v>
      </c>
      <c r="D27" s="77">
        <v>11</v>
      </c>
      <c r="E27" s="99">
        <v>0</v>
      </c>
      <c r="F27" s="77">
        <v>431310</v>
      </c>
      <c r="G27" s="77">
        <v>404064</v>
      </c>
      <c r="H27" s="77">
        <v>19</v>
      </c>
      <c r="I27" s="99">
        <v>0</v>
      </c>
      <c r="J27" s="77">
        <v>27560</v>
      </c>
      <c r="K27" s="77">
        <v>21528</v>
      </c>
      <c r="L27" s="92">
        <v>1</v>
      </c>
      <c r="M27" s="92">
        <v>2000</v>
      </c>
      <c r="N27" s="95">
        <v>807</v>
      </c>
      <c r="O27" s="92">
        <v>1</v>
      </c>
      <c r="P27" s="92">
        <v>530</v>
      </c>
      <c r="Q27" s="95">
        <v>300</v>
      </c>
      <c r="R27" s="158">
        <v>0</v>
      </c>
      <c r="S27" s="159">
        <v>0</v>
      </c>
      <c r="T27" s="160">
        <v>0</v>
      </c>
      <c r="U27" s="160">
        <v>0</v>
      </c>
      <c r="V27" s="160">
        <v>0</v>
      </c>
      <c r="W27" s="40"/>
      <c r="X27" s="77">
        <v>2</v>
      </c>
      <c r="Y27" s="77">
        <v>149</v>
      </c>
      <c r="Z27" s="77">
        <v>63</v>
      </c>
      <c r="AA27" s="77">
        <v>2</v>
      </c>
      <c r="AB27" s="77">
        <v>75</v>
      </c>
      <c r="AC27" s="100">
        <v>36</v>
      </c>
    </row>
    <row r="28" spans="1:29" ht="17.25" customHeight="1">
      <c r="A28" s="101" t="s">
        <v>82</v>
      </c>
      <c r="B28" s="102" t="s">
        <v>33</v>
      </c>
      <c r="C28" s="103">
        <v>428927</v>
      </c>
      <c r="D28" s="104">
        <v>0</v>
      </c>
      <c r="E28" s="105">
        <v>0</v>
      </c>
      <c r="F28" s="104">
        <v>0</v>
      </c>
      <c r="G28" s="104">
        <v>0</v>
      </c>
      <c r="H28" s="104">
        <v>3</v>
      </c>
      <c r="I28" s="105">
        <v>0</v>
      </c>
      <c r="J28" s="104">
        <v>1350</v>
      </c>
      <c r="K28" s="106">
        <v>337</v>
      </c>
      <c r="L28" s="107">
        <v>1</v>
      </c>
      <c r="M28" s="107">
        <v>2704</v>
      </c>
      <c r="N28" s="110">
        <v>0</v>
      </c>
      <c r="O28" s="107">
        <v>0</v>
      </c>
      <c r="P28" s="107">
        <v>0</v>
      </c>
      <c r="Q28" s="110">
        <v>0</v>
      </c>
      <c r="R28" s="161">
        <f>+D29+H29+L29+O29</f>
        <v>36</v>
      </c>
      <c r="S28" s="162">
        <f>+E29+I29</f>
        <v>0</v>
      </c>
      <c r="T28" s="163">
        <f>+F29+J29+M29</f>
        <v>464924</v>
      </c>
      <c r="U28" s="163">
        <f>+G29+K29+N29</f>
        <v>426736</v>
      </c>
      <c r="V28" s="164">
        <f>+U28/C28*100</f>
        <v>99.48919046830812</v>
      </c>
      <c r="W28" s="68"/>
      <c r="X28" s="104">
        <v>6</v>
      </c>
      <c r="Y28" s="104">
        <v>453</v>
      </c>
      <c r="Z28" s="104">
        <v>310</v>
      </c>
      <c r="AA28" s="104">
        <v>5</v>
      </c>
      <c r="AB28" s="104">
        <v>170</v>
      </c>
      <c r="AC28" s="106">
        <v>132</v>
      </c>
    </row>
    <row r="29" spans="1:29" s="13" customFormat="1" ht="22.5" customHeight="1" thickBot="1">
      <c r="A29" s="178"/>
      <c r="B29" s="173"/>
      <c r="C29" s="176"/>
      <c r="D29" s="179">
        <f aca="true" t="shared" si="18" ref="D29:J29">SUM(D27:D28)</f>
        <v>11</v>
      </c>
      <c r="E29" s="175">
        <f t="shared" si="18"/>
        <v>0</v>
      </c>
      <c r="F29" s="173">
        <f t="shared" si="18"/>
        <v>431310</v>
      </c>
      <c r="G29" s="174">
        <f t="shared" si="18"/>
        <v>404064</v>
      </c>
      <c r="H29" s="179">
        <f t="shared" si="18"/>
        <v>22</v>
      </c>
      <c r="I29" s="175">
        <f t="shared" si="18"/>
        <v>0</v>
      </c>
      <c r="J29" s="173">
        <f t="shared" si="18"/>
        <v>28910</v>
      </c>
      <c r="K29" s="176">
        <f aca="true" t="shared" si="19" ref="K29:P29">K27+K28</f>
        <v>21865</v>
      </c>
      <c r="L29" s="173">
        <f t="shared" si="19"/>
        <v>2</v>
      </c>
      <c r="M29" s="173">
        <f t="shared" si="19"/>
        <v>4704</v>
      </c>
      <c r="N29" s="176">
        <f t="shared" si="19"/>
        <v>807</v>
      </c>
      <c r="O29" s="173">
        <f t="shared" si="19"/>
        <v>1</v>
      </c>
      <c r="P29" s="173">
        <f t="shared" si="19"/>
        <v>530</v>
      </c>
      <c r="Q29" s="174"/>
      <c r="R29" s="179"/>
      <c r="S29" s="175"/>
      <c r="T29" s="173"/>
      <c r="U29" s="177"/>
      <c r="V29" s="173">
        <v>0</v>
      </c>
      <c r="W29" s="176">
        <f aca="true" t="shared" si="20" ref="W29:AC29">SUM(W27:W28)</f>
        <v>0</v>
      </c>
      <c r="X29" s="176">
        <f t="shared" si="20"/>
        <v>8</v>
      </c>
      <c r="Y29" s="176">
        <f t="shared" si="20"/>
        <v>602</v>
      </c>
      <c r="Z29" s="176">
        <f t="shared" si="20"/>
        <v>373</v>
      </c>
      <c r="AA29" s="176">
        <f t="shared" si="20"/>
        <v>7</v>
      </c>
      <c r="AB29" s="176">
        <f t="shared" si="20"/>
        <v>245</v>
      </c>
      <c r="AC29" s="176">
        <f t="shared" si="20"/>
        <v>168</v>
      </c>
    </row>
    <row r="30" spans="1:29" ht="17.25" customHeight="1" thickTop="1">
      <c r="A30" s="70"/>
      <c r="B30" s="71"/>
      <c r="C30" s="72">
        <v>0</v>
      </c>
      <c r="D30" s="77">
        <v>4</v>
      </c>
      <c r="E30" s="99">
        <v>0</v>
      </c>
      <c r="F30" s="77">
        <v>64000</v>
      </c>
      <c r="G30" s="77">
        <v>57528</v>
      </c>
      <c r="H30" s="77">
        <v>10</v>
      </c>
      <c r="I30" s="99">
        <v>0</v>
      </c>
      <c r="J30" s="77">
        <v>5779</v>
      </c>
      <c r="K30" s="77">
        <v>4655</v>
      </c>
      <c r="L30" s="92">
        <v>2</v>
      </c>
      <c r="M30" s="92">
        <v>140</v>
      </c>
      <c r="N30" s="95">
        <v>20</v>
      </c>
      <c r="O30" s="92">
        <v>0</v>
      </c>
      <c r="P30" s="92">
        <v>0</v>
      </c>
      <c r="Q30" s="95">
        <v>0</v>
      </c>
      <c r="R30" s="158">
        <v>0</v>
      </c>
      <c r="S30" s="159">
        <v>0</v>
      </c>
      <c r="T30" s="160">
        <v>0</v>
      </c>
      <c r="U30" s="160">
        <v>0</v>
      </c>
      <c r="V30" s="160">
        <v>0</v>
      </c>
      <c r="W30" s="40"/>
      <c r="X30" s="92">
        <v>7</v>
      </c>
      <c r="Y30" s="92">
        <v>523</v>
      </c>
      <c r="Z30" s="92">
        <v>365</v>
      </c>
      <c r="AA30" s="92">
        <v>7</v>
      </c>
      <c r="AB30" s="92">
        <v>202</v>
      </c>
      <c r="AC30" s="95">
        <v>115</v>
      </c>
    </row>
    <row r="31" spans="1:29" ht="17.25" customHeight="1" thickBot="1">
      <c r="A31" s="79" t="s">
        <v>94</v>
      </c>
      <c r="B31" s="88" t="s">
        <v>33</v>
      </c>
      <c r="C31" s="89">
        <v>64167</v>
      </c>
      <c r="D31" s="81">
        <v>0</v>
      </c>
      <c r="E31" s="82">
        <v>0</v>
      </c>
      <c r="F31" s="81">
        <v>0</v>
      </c>
      <c r="G31" s="81">
        <v>0</v>
      </c>
      <c r="H31" s="81">
        <v>4</v>
      </c>
      <c r="I31" s="82">
        <v>0</v>
      </c>
      <c r="J31" s="81">
        <v>560</v>
      </c>
      <c r="K31" s="83">
        <v>370</v>
      </c>
      <c r="L31" s="84">
        <v>3</v>
      </c>
      <c r="M31" s="84">
        <v>670</v>
      </c>
      <c r="N31" s="85">
        <v>32</v>
      </c>
      <c r="O31" s="84">
        <v>0</v>
      </c>
      <c r="P31" s="84">
        <v>0</v>
      </c>
      <c r="Q31" s="85">
        <v>0</v>
      </c>
      <c r="R31" s="161">
        <f>+D32+H32+L32+O32</f>
        <v>23</v>
      </c>
      <c r="S31" s="162">
        <f>+E32+I32</f>
        <v>0</v>
      </c>
      <c r="T31" s="163">
        <f>+F32+J32+M32</f>
        <v>71149</v>
      </c>
      <c r="U31" s="163">
        <f>+G32+K32+N32</f>
        <v>62605</v>
      </c>
      <c r="V31" s="164">
        <f>+U31/C31*100</f>
        <v>97.56572693128867</v>
      </c>
      <c r="W31" s="40"/>
      <c r="X31" s="84">
        <v>4</v>
      </c>
      <c r="Y31" s="84">
        <v>170</v>
      </c>
      <c r="Z31" s="84">
        <v>133</v>
      </c>
      <c r="AA31" s="84">
        <v>17</v>
      </c>
      <c r="AB31" s="84">
        <v>590</v>
      </c>
      <c r="AC31" s="85">
        <v>429</v>
      </c>
    </row>
    <row r="32" spans="1:29" s="13" customFormat="1" ht="22.5" customHeight="1" thickBot="1" thickTop="1">
      <c r="A32" s="178"/>
      <c r="B32" s="173"/>
      <c r="C32" s="176"/>
      <c r="D32" s="179">
        <f aca="true" t="shared" si="21" ref="D32:J32">SUM(D30:D31)</f>
        <v>4</v>
      </c>
      <c r="E32" s="175">
        <f t="shared" si="21"/>
        <v>0</v>
      </c>
      <c r="F32" s="173">
        <f t="shared" si="21"/>
        <v>64000</v>
      </c>
      <c r="G32" s="174">
        <f t="shared" si="21"/>
        <v>57528</v>
      </c>
      <c r="H32" s="179">
        <f t="shared" si="21"/>
        <v>14</v>
      </c>
      <c r="I32" s="175">
        <f t="shared" si="21"/>
        <v>0</v>
      </c>
      <c r="J32" s="173">
        <f t="shared" si="21"/>
        <v>6339</v>
      </c>
      <c r="K32" s="176">
        <f aca="true" t="shared" si="22" ref="K32:P32">K30+K31</f>
        <v>5025</v>
      </c>
      <c r="L32" s="173">
        <f t="shared" si="22"/>
        <v>5</v>
      </c>
      <c r="M32" s="173">
        <f t="shared" si="22"/>
        <v>810</v>
      </c>
      <c r="N32" s="176">
        <f t="shared" si="22"/>
        <v>52</v>
      </c>
      <c r="O32" s="173">
        <f t="shared" si="22"/>
        <v>0</v>
      </c>
      <c r="P32" s="173">
        <f t="shared" si="22"/>
        <v>0</v>
      </c>
      <c r="Q32" s="174"/>
      <c r="R32" s="179"/>
      <c r="S32" s="175"/>
      <c r="T32" s="173"/>
      <c r="U32" s="177"/>
      <c r="V32" s="173">
        <v>0</v>
      </c>
      <c r="W32" s="176">
        <f aca="true" t="shared" si="23" ref="W32:AC32">SUM(W30:W31)</f>
        <v>0</v>
      </c>
      <c r="X32" s="176">
        <f t="shared" si="23"/>
        <v>11</v>
      </c>
      <c r="Y32" s="176">
        <f t="shared" si="23"/>
        <v>693</v>
      </c>
      <c r="Z32" s="176">
        <f t="shared" si="23"/>
        <v>498</v>
      </c>
      <c r="AA32" s="176">
        <f t="shared" si="23"/>
        <v>24</v>
      </c>
      <c r="AB32" s="176">
        <f t="shared" si="23"/>
        <v>792</v>
      </c>
      <c r="AC32" s="176">
        <f t="shared" si="23"/>
        <v>544</v>
      </c>
    </row>
    <row r="33" spans="1:29" ht="17.25" customHeight="1" thickTop="1">
      <c r="A33" s="70"/>
      <c r="B33" s="71"/>
      <c r="C33" s="72">
        <v>0</v>
      </c>
      <c r="D33" s="77">
        <v>13</v>
      </c>
      <c r="E33" s="99">
        <v>4</v>
      </c>
      <c r="F33" s="77">
        <v>555845</v>
      </c>
      <c r="G33" s="77">
        <v>524079</v>
      </c>
      <c r="H33" s="77">
        <v>28</v>
      </c>
      <c r="I33" s="99">
        <v>0</v>
      </c>
      <c r="J33" s="77">
        <v>36090</v>
      </c>
      <c r="K33" s="77">
        <v>20898</v>
      </c>
      <c r="L33" s="92">
        <v>1</v>
      </c>
      <c r="M33" s="92">
        <v>980</v>
      </c>
      <c r="N33" s="95">
        <v>701</v>
      </c>
      <c r="O33" s="92">
        <v>0</v>
      </c>
      <c r="P33" s="92">
        <v>0</v>
      </c>
      <c r="Q33" s="95">
        <v>0</v>
      </c>
      <c r="R33" s="158">
        <v>0</v>
      </c>
      <c r="S33" s="159">
        <v>0</v>
      </c>
      <c r="T33" s="160">
        <v>0</v>
      </c>
      <c r="U33" s="160">
        <v>0</v>
      </c>
      <c r="V33" s="160">
        <v>0</v>
      </c>
      <c r="W33" s="40" t="e">
        <v>#REF!</v>
      </c>
      <c r="X33" s="77">
        <v>2</v>
      </c>
      <c r="Y33" s="77">
        <v>125</v>
      </c>
      <c r="Z33" s="77">
        <v>31</v>
      </c>
      <c r="AA33" s="77">
        <v>8</v>
      </c>
      <c r="AB33" s="77">
        <v>369</v>
      </c>
      <c r="AC33" s="100">
        <v>202</v>
      </c>
    </row>
    <row r="34" spans="1:29" ht="17.25" customHeight="1" thickBot="1">
      <c r="A34" s="79" t="s">
        <v>83</v>
      </c>
      <c r="B34" s="88" t="s">
        <v>33</v>
      </c>
      <c r="C34" s="89">
        <v>558075</v>
      </c>
      <c r="D34" s="81">
        <v>0</v>
      </c>
      <c r="E34" s="82">
        <v>0</v>
      </c>
      <c r="F34" s="81">
        <v>0</v>
      </c>
      <c r="G34" s="81">
        <v>0</v>
      </c>
      <c r="H34" s="81">
        <v>12</v>
      </c>
      <c r="I34" s="82">
        <v>0</v>
      </c>
      <c r="J34" s="81">
        <v>12280</v>
      </c>
      <c r="K34" s="83">
        <v>1227</v>
      </c>
      <c r="L34" s="84">
        <v>12</v>
      </c>
      <c r="M34" s="84">
        <v>13454</v>
      </c>
      <c r="N34" s="85">
        <v>1953</v>
      </c>
      <c r="O34" s="84">
        <v>2</v>
      </c>
      <c r="P34" s="84">
        <v>50527</v>
      </c>
      <c r="Q34" s="85">
        <v>0</v>
      </c>
      <c r="R34" s="161">
        <f>+D35+H35+L35+O35</f>
        <v>68</v>
      </c>
      <c r="S34" s="162">
        <f>+E35+I35</f>
        <v>4</v>
      </c>
      <c r="T34" s="163">
        <f>+F35+J35+M35</f>
        <v>618649</v>
      </c>
      <c r="U34" s="163">
        <f>+G35+K35+N35</f>
        <v>548858</v>
      </c>
      <c r="V34" s="164">
        <f>+U34/C34*100</f>
        <v>98.34842987053712</v>
      </c>
      <c r="W34" s="40" t="e">
        <v>#REF!</v>
      </c>
      <c r="X34" s="81">
        <v>28</v>
      </c>
      <c r="Y34" s="81">
        <v>2049</v>
      </c>
      <c r="Z34" s="81">
        <v>1423</v>
      </c>
      <c r="AA34" s="81">
        <v>28</v>
      </c>
      <c r="AB34" s="81">
        <v>797</v>
      </c>
      <c r="AC34" s="83">
        <v>687</v>
      </c>
    </row>
    <row r="35" spans="1:29" s="13" customFormat="1" ht="22.5" customHeight="1" thickBot="1" thickTop="1">
      <c r="A35" s="178"/>
      <c r="B35" s="173"/>
      <c r="C35" s="176"/>
      <c r="D35" s="179">
        <f aca="true" t="shared" si="24" ref="D35:J35">SUM(D33:D34)</f>
        <v>13</v>
      </c>
      <c r="E35" s="175">
        <f t="shared" si="24"/>
        <v>4</v>
      </c>
      <c r="F35" s="173">
        <f t="shared" si="24"/>
        <v>555845</v>
      </c>
      <c r="G35" s="174">
        <f t="shared" si="24"/>
        <v>524079</v>
      </c>
      <c r="H35" s="179">
        <f t="shared" si="24"/>
        <v>40</v>
      </c>
      <c r="I35" s="175">
        <f t="shared" si="24"/>
        <v>0</v>
      </c>
      <c r="J35" s="173">
        <f t="shared" si="24"/>
        <v>48370</v>
      </c>
      <c r="K35" s="176">
        <f aca="true" t="shared" si="25" ref="K35:P35">K33+K34</f>
        <v>22125</v>
      </c>
      <c r="L35" s="173">
        <f t="shared" si="25"/>
        <v>13</v>
      </c>
      <c r="M35" s="173">
        <f t="shared" si="25"/>
        <v>14434</v>
      </c>
      <c r="N35" s="176">
        <f t="shared" si="25"/>
        <v>2654</v>
      </c>
      <c r="O35" s="173">
        <f t="shared" si="25"/>
        <v>2</v>
      </c>
      <c r="P35" s="173">
        <f t="shared" si="25"/>
        <v>50527</v>
      </c>
      <c r="Q35" s="174"/>
      <c r="R35" s="179"/>
      <c r="S35" s="175"/>
      <c r="T35" s="173"/>
      <c r="U35" s="177"/>
      <c r="V35" s="173">
        <v>0</v>
      </c>
      <c r="W35" s="176" t="e">
        <f aca="true" t="shared" si="26" ref="W35:AC35">SUM(W33:W34)</f>
        <v>#REF!</v>
      </c>
      <c r="X35" s="176">
        <f t="shared" si="26"/>
        <v>30</v>
      </c>
      <c r="Y35" s="176">
        <f t="shared" si="26"/>
        <v>2174</v>
      </c>
      <c r="Z35" s="176">
        <f t="shared" si="26"/>
        <v>1454</v>
      </c>
      <c r="AA35" s="176">
        <f t="shared" si="26"/>
        <v>36</v>
      </c>
      <c r="AB35" s="176">
        <f t="shared" si="26"/>
        <v>1166</v>
      </c>
      <c r="AC35" s="176">
        <f t="shared" si="26"/>
        <v>889</v>
      </c>
    </row>
    <row r="36" spans="1:29" ht="17.25" customHeight="1" thickTop="1">
      <c r="A36" s="70"/>
      <c r="B36" s="71"/>
      <c r="C36" s="72">
        <v>0</v>
      </c>
      <c r="D36" s="92">
        <v>7</v>
      </c>
      <c r="E36" s="93">
        <v>1</v>
      </c>
      <c r="F36" s="94">
        <v>96000</v>
      </c>
      <c r="G36" s="94">
        <v>77808</v>
      </c>
      <c r="H36" s="92">
        <v>40</v>
      </c>
      <c r="I36" s="93">
        <v>1</v>
      </c>
      <c r="J36" s="94">
        <v>20520</v>
      </c>
      <c r="K36" s="94">
        <v>12690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58">
        <v>0</v>
      </c>
      <c r="S36" s="159">
        <v>0</v>
      </c>
      <c r="T36" s="160">
        <v>0</v>
      </c>
      <c r="U36" s="160">
        <v>0</v>
      </c>
      <c r="V36" s="160">
        <v>0</v>
      </c>
      <c r="W36" s="40"/>
      <c r="X36" s="95">
        <v>14</v>
      </c>
      <c r="Y36" s="94">
        <v>1111</v>
      </c>
      <c r="Z36" s="94">
        <v>625</v>
      </c>
      <c r="AA36" s="94">
        <v>2</v>
      </c>
      <c r="AB36" s="94">
        <v>71</v>
      </c>
      <c r="AC36" s="94">
        <v>26</v>
      </c>
    </row>
    <row r="37" spans="1:29" ht="17.25" customHeight="1" thickBot="1">
      <c r="A37" s="79" t="s">
        <v>84</v>
      </c>
      <c r="B37" s="80" t="s">
        <v>33</v>
      </c>
      <c r="C37" s="89">
        <v>94975</v>
      </c>
      <c r="D37" s="81">
        <v>0</v>
      </c>
      <c r="E37" s="82">
        <v>0</v>
      </c>
      <c r="F37" s="96">
        <v>0</v>
      </c>
      <c r="G37" s="96">
        <v>0</v>
      </c>
      <c r="H37" s="81">
        <v>2</v>
      </c>
      <c r="I37" s="82">
        <v>0</v>
      </c>
      <c r="J37" s="96">
        <v>1050</v>
      </c>
      <c r="K37" s="96">
        <v>158</v>
      </c>
      <c r="L37" s="83">
        <v>0</v>
      </c>
      <c r="M37" s="83">
        <v>0</v>
      </c>
      <c r="N37" s="83">
        <v>0</v>
      </c>
      <c r="O37" s="83">
        <v>1</v>
      </c>
      <c r="P37" s="83">
        <v>647</v>
      </c>
      <c r="Q37" s="83">
        <v>7</v>
      </c>
      <c r="R37" s="161">
        <f>+D38+H38+L38+O38</f>
        <v>50</v>
      </c>
      <c r="S37" s="162">
        <f>+E38+I38</f>
        <v>2</v>
      </c>
      <c r="T37" s="163">
        <f>+F38+J38+M38</f>
        <v>117570</v>
      </c>
      <c r="U37" s="163">
        <f>+G38+K38+N38</f>
        <v>90656</v>
      </c>
      <c r="V37" s="164">
        <f>+U37/C37*100</f>
        <v>95.45248749670967</v>
      </c>
      <c r="W37" s="40"/>
      <c r="X37" s="83">
        <v>14</v>
      </c>
      <c r="Y37" s="96">
        <v>661</v>
      </c>
      <c r="Z37" s="96">
        <v>491</v>
      </c>
      <c r="AA37" s="96">
        <v>13</v>
      </c>
      <c r="AB37" s="96">
        <v>277</v>
      </c>
      <c r="AC37" s="96">
        <v>233</v>
      </c>
    </row>
    <row r="38" spans="1:29" s="13" customFormat="1" ht="22.5" customHeight="1" thickBot="1" thickTop="1">
      <c r="A38" s="178"/>
      <c r="B38" s="173"/>
      <c r="C38" s="176"/>
      <c r="D38" s="179">
        <f aca="true" t="shared" si="27" ref="D38:J38">SUM(D36:D37)</f>
        <v>7</v>
      </c>
      <c r="E38" s="175">
        <f t="shared" si="27"/>
        <v>1</v>
      </c>
      <c r="F38" s="173">
        <f t="shared" si="27"/>
        <v>96000</v>
      </c>
      <c r="G38" s="174">
        <f t="shared" si="27"/>
        <v>77808</v>
      </c>
      <c r="H38" s="179">
        <f t="shared" si="27"/>
        <v>42</v>
      </c>
      <c r="I38" s="175">
        <f t="shared" si="27"/>
        <v>1</v>
      </c>
      <c r="J38" s="173">
        <f t="shared" si="27"/>
        <v>21570</v>
      </c>
      <c r="K38" s="176">
        <f aca="true" t="shared" si="28" ref="K38:P38">K36+K37</f>
        <v>12848</v>
      </c>
      <c r="L38" s="173">
        <f t="shared" si="28"/>
        <v>0</v>
      </c>
      <c r="M38" s="173">
        <f t="shared" si="28"/>
        <v>0</v>
      </c>
      <c r="N38" s="176">
        <f t="shared" si="28"/>
        <v>0</v>
      </c>
      <c r="O38" s="173">
        <f t="shared" si="28"/>
        <v>1</v>
      </c>
      <c r="P38" s="173">
        <f t="shared" si="28"/>
        <v>647</v>
      </c>
      <c r="Q38" s="174"/>
      <c r="R38" s="179"/>
      <c r="S38" s="175"/>
      <c r="T38" s="173"/>
      <c r="U38" s="177"/>
      <c r="V38" s="173">
        <v>0</v>
      </c>
      <c r="W38" s="176">
        <f aca="true" t="shared" si="29" ref="W38:AC38">SUM(W36:W37)</f>
        <v>0</v>
      </c>
      <c r="X38" s="176">
        <f t="shared" si="29"/>
        <v>28</v>
      </c>
      <c r="Y38" s="176">
        <f t="shared" si="29"/>
        <v>1772</v>
      </c>
      <c r="Z38" s="176">
        <f t="shared" si="29"/>
        <v>1116</v>
      </c>
      <c r="AA38" s="176">
        <f t="shared" si="29"/>
        <v>15</v>
      </c>
      <c r="AB38" s="176">
        <f t="shared" si="29"/>
        <v>348</v>
      </c>
      <c r="AC38" s="176">
        <f t="shared" si="29"/>
        <v>259</v>
      </c>
    </row>
    <row r="39" spans="1:29" ht="17.25" customHeight="1" thickTop="1">
      <c r="A39" s="41" t="s">
        <v>85</v>
      </c>
      <c r="B39" s="72"/>
      <c r="C39" s="72">
        <v>0</v>
      </c>
      <c r="D39" s="112">
        <v>38</v>
      </c>
      <c r="E39" s="113">
        <v>6</v>
      </c>
      <c r="F39" s="112">
        <v>1752994</v>
      </c>
      <c r="G39" s="112">
        <v>1604760</v>
      </c>
      <c r="H39" s="112">
        <v>87</v>
      </c>
      <c r="I39" s="114">
        <v>3</v>
      </c>
      <c r="J39" s="112">
        <v>96243</v>
      </c>
      <c r="K39" s="112">
        <v>63199</v>
      </c>
      <c r="L39" s="115">
        <v>6</v>
      </c>
      <c r="M39" s="115">
        <v>8349</v>
      </c>
      <c r="N39" s="116">
        <v>1567</v>
      </c>
      <c r="O39" s="115">
        <v>2</v>
      </c>
      <c r="P39" s="115">
        <v>550</v>
      </c>
      <c r="Q39" s="116">
        <v>300</v>
      </c>
      <c r="R39" s="112">
        <v>0</v>
      </c>
      <c r="S39" s="114">
        <v>0</v>
      </c>
      <c r="T39" s="112">
        <v>0</v>
      </c>
      <c r="U39" s="112">
        <v>0</v>
      </c>
      <c r="V39" s="117">
        <v>0</v>
      </c>
      <c r="W39" s="40"/>
      <c r="X39" s="112">
        <v>13</v>
      </c>
      <c r="Y39" s="112">
        <v>1060</v>
      </c>
      <c r="Z39" s="112">
        <v>507</v>
      </c>
      <c r="AA39" s="112">
        <v>10</v>
      </c>
      <c r="AB39" s="112">
        <v>340</v>
      </c>
      <c r="AC39" s="117">
        <v>196</v>
      </c>
    </row>
    <row r="40" spans="1:29" ht="17.25" customHeight="1">
      <c r="A40" s="41" t="s">
        <v>86</v>
      </c>
      <c r="B40" s="118" t="s">
        <v>87</v>
      </c>
      <c r="C40" s="103">
        <v>1692254</v>
      </c>
      <c r="D40" s="119">
        <v>5</v>
      </c>
      <c r="E40" s="120">
        <v>0</v>
      </c>
      <c r="F40" s="119">
        <v>45820</v>
      </c>
      <c r="G40" s="119">
        <v>982</v>
      </c>
      <c r="H40" s="119">
        <v>32</v>
      </c>
      <c r="I40" s="121">
        <v>0</v>
      </c>
      <c r="J40" s="119">
        <v>23088</v>
      </c>
      <c r="K40" s="122">
        <v>4397</v>
      </c>
      <c r="L40" s="73">
        <v>21</v>
      </c>
      <c r="M40" s="73">
        <v>18758</v>
      </c>
      <c r="N40" s="78">
        <v>2184</v>
      </c>
      <c r="O40" s="73">
        <v>4</v>
      </c>
      <c r="P40" s="73">
        <v>51184</v>
      </c>
      <c r="Q40" s="73">
        <v>7</v>
      </c>
      <c r="R40" s="73">
        <v>195</v>
      </c>
      <c r="S40" s="74">
        <v>9</v>
      </c>
      <c r="T40" s="73">
        <v>1945252</v>
      </c>
      <c r="U40" s="73">
        <v>1677089</v>
      </c>
      <c r="V40" s="123">
        <v>99.10385793149256</v>
      </c>
      <c r="W40" s="40"/>
      <c r="X40" s="124">
        <v>47</v>
      </c>
      <c r="Y40" s="124">
        <v>3283</v>
      </c>
      <c r="Z40" s="124">
        <v>2651</v>
      </c>
      <c r="AA40" s="124">
        <v>28</v>
      </c>
      <c r="AB40" s="124">
        <v>1005</v>
      </c>
      <c r="AC40" s="125">
        <v>740</v>
      </c>
    </row>
    <row r="41" spans="1:29" ht="17.25" customHeight="1">
      <c r="A41" s="41" t="s">
        <v>88</v>
      </c>
      <c r="B41" s="72"/>
      <c r="C41" s="72">
        <v>0</v>
      </c>
      <c r="D41" s="92">
        <v>23</v>
      </c>
      <c r="E41" s="93">
        <v>5</v>
      </c>
      <c r="F41" s="92">
        <v>279641</v>
      </c>
      <c r="G41" s="92">
        <v>241666</v>
      </c>
      <c r="H41" s="92">
        <v>73</v>
      </c>
      <c r="I41" s="126">
        <v>0</v>
      </c>
      <c r="J41" s="92">
        <v>79040</v>
      </c>
      <c r="K41" s="95">
        <v>56116</v>
      </c>
      <c r="L41" s="77">
        <v>3</v>
      </c>
      <c r="M41" s="77">
        <v>1628</v>
      </c>
      <c r="N41" s="100">
        <v>102</v>
      </c>
      <c r="O41" s="77">
        <v>0</v>
      </c>
      <c r="P41" s="77">
        <v>0</v>
      </c>
      <c r="Q41" s="77">
        <v>0</v>
      </c>
      <c r="R41" s="77">
        <v>0</v>
      </c>
      <c r="S41" s="127">
        <v>0</v>
      </c>
      <c r="T41" s="77">
        <v>0</v>
      </c>
      <c r="U41" s="77">
        <v>0</v>
      </c>
      <c r="V41" s="100"/>
      <c r="W41" s="40"/>
      <c r="X41" s="92">
        <v>9</v>
      </c>
      <c r="Y41" s="92">
        <v>676</v>
      </c>
      <c r="Z41" s="92">
        <v>440</v>
      </c>
      <c r="AA41" s="92">
        <v>27</v>
      </c>
      <c r="AB41" s="92">
        <v>908</v>
      </c>
      <c r="AC41" s="95">
        <v>543</v>
      </c>
    </row>
    <row r="42" spans="1:29" ht="17.25" customHeight="1">
      <c r="A42" s="41"/>
      <c r="B42" s="118" t="s">
        <v>89</v>
      </c>
      <c r="C42" s="103">
        <v>308166</v>
      </c>
      <c r="D42" s="107">
        <v>0</v>
      </c>
      <c r="E42" s="108">
        <v>0</v>
      </c>
      <c r="F42" s="107">
        <v>0</v>
      </c>
      <c r="G42" s="107">
        <v>0</v>
      </c>
      <c r="H42" s="107">
        <v>31</v>
      </c>
      <c r="I42" s="128">
        <v>0</v>
      </c>
      <c r="J42" s="107">
        <v>28822</v>
      </c>
      <c r="K42" s="107">
        <v>3432</v>
      </c>
      <c r="L42" s="104">
        <v>16</v>
      </c>
      <c r="M42" s="104">
        <v>25625</v>
      </c>
      <c r="N42" s="106">
        <v>552</v>
      </c>
      <c r="O42" s="104">
        <v>1</v>
      </c>
      <c r="P42" s="104">
        <v>167</v>
      </c>
      <c r="Q42" s="106">
        <v>0</v>
      </c>
      <c r="R42" s="107">
        <v>147</v>
      </c>
      <c r="S42" s="128">
        <v>5</v>
      </c>
      <c r="T42" s="107">
        <v>414756</v>
      </c>
      <c r="U42" s="107">
        <v>301868</v>
      </c>
      <c r="V42" s="109">
        <v>97.95629628187406</v>
      </c>
      <c r="W42" s="40"/>
      <c r="X42" s="129">
        <v>36</v>
      </c>
      <c r="Y42" s="129">
        <v>3250</v>
      </c>
      <c r="Z42" s="129">
        <v>1276</v>
      </c>
      <c r="AA42" s="129">
        <v>49</v>
      </c>
      <c r="AB42" s="129">
        <v>1138</v>
      </c>
      <c r="AC42" s="130">
        <v>854</v>
      </c>
    </row>
    <row r="43" spans="1:29" ht="17.25" customHeight="1">
      <c r="A43" s="41"/>
      <c r="B43" s="72"/>
      <c r="C43" s="72">
        <v>0</v>
      </c>
      <c r="D43" s="73">
        <v>13</v>
      </c>
      <c r="E43" s="111">
        <v>3</v>
      </c>
      <c r="F43" s="73">
        <v>87335</v>
      </c>
      <c r="G43" s="73">
        <v>75606</v>
      </c>
      <c r="H43" s="73">
        <v>86</v>
      </c>
      <c r="I43" s="74">
        <v>1</v>
      </c>
      <c r="J43" s="73">
        <v>108820</v>
      </c>
      <c r="K43" s="73">
        <v>81055</v>
      </c>
      <c r="L43" s="75">
        <v>1</v>
      </c>
      <c r="M43" s="75">
        <v>140</v>
      </c>
      <c r="N43" s="76">
        <v>20</v>
      </c>
      <c r="O43" s="75">
        <v>0</v>
      </c>
      <c r="P43" s="75">
        <v>0</v>
      </c>
      <c r="Q43" s="76">
        <v>0</v>
      </c>
      <c r="R43" s="73">
        <v>0</v>
      </c>
      <c r="S43" s="74">
        <v>0</v>
      </c>
      <c r="T43" s="73">
        <v>0</v>
      </c>
      <c r="U43" s="73">
        <v>0</v>
      </c>
      <c r="V43" s="78"/>
      <c r="W43" s="40"/>
      <c r="X43" s="92">
        <v>25</v>
      </c>
      <c r="Y43" s="92">
        <v>1831</v>
      </c>
      <c r="Z43" s="92">
        <v>1074</v>
      </c>
      <c r="AA43" s="92">
        <v>19</v>
      </c>
      <c r="AB43" s="92">
        <v>659</v>
      </c>
      <c r="AC43" s="95">
        <v>383</v>
      </c>
    </row>
    <row r="44" spans="1:29" ht="17.25" customHeight="1" thickBot="1">
      <c r="A44" s="41"/>
      <c r="B44" s="131" t="s">
        <v>90</v>
      </c>
      <c r="C44" s="72">
        <v>161840</v>
      </c>
      <c r="D44" s="81">
        <v>1</v>
      </c>
      <c r="E44" s="82">
        <v>0</v>
      </c>
      <c r="F44" s="81">
        <v>6860</v>
      </c>
      <c r="G44" s="81">
        <v>50</v>
      </c>
      <c r="H44" s="81">
        <v>5</v>
      </c>
      <c r="I44" s="132">
        <v>0</v>
      </c>
      <c r="J44" s="81">
        <v>5040</v>
      </c>
      <c r="K44" s="83">
        <v>676</v>
      </c>
      <c r="L44" s="129">
        <v>2</v>
      </c>
      <c r="M44" s="129">
        <v>670</v>
      </c>
      <c r="N44" s="130">
        <v>32</v>
      </c>
      <c r="O44" s="129">
        <v>0</v>
      </c>
      <c r="P44" s="129">
        <v>0</v>
      </c>
      <c r="Q44" s="129">
        <v>0</v>
      </c>
      <c r="R44" s="84">
        <v>108</v>
      </c>
      <c r="S44" s="133">
        <v>4</v>
      </c>
      <c r="T44" s="129">
        <v>208865</v>
      </c>
      <c r="U44" s="129">
        <v>157439</v>
      </c>
      <c r="V44" s="86">
        <v>97.2806475531389</v>
      </c>
      <c r="W44" s="40"/>
      <c r="X44" s="129">
        <v>7</v>
      </c>
      <c r="Y44" s="129">
        <v>487</v>
      </c>
      <c r="Z44" s="129">
        <v>325</v>
      </c>
      <c r="AA44" s="129">
        <v>28</v>
      </c>
      <c r="AB44" s="129">
        <v>860</v>
      </c>
      <c r="AC44" s="130">
        <v>711</v>
      </c>
    </row>
    <row r="45" spans="1:29" ht="17.25" customHeight="1" thickTop="1">
      <c r="A45" s="134"/>
      <c r="B45" s="135"/>
      <c r="C45" s="338">
        <v>2162260</v>
      </c>
      <c r="D45" s="136">
        <v>74</v>
      </c>
      <c r="E45" s="137">
        <v>14</v>
      </c>
      <c r="F45" s="138">
        <v>2119970</v>
      </c>
      <c r="G45" s="138">
        <v>1922032</v>
      </c>
      <c r="H45" s="138">
        <v>246</v>
      </c>
      <c r="I45" s="139">
        <v>4</v>
      </c>
      <c r="J45" s="138">
        <v>284103</v>
      </c>
      <c r="K45" s="138">
        <v>200370</v>
      </c>
      <c r="L45" s="140">
        <v>10</v>
      </c>
      <c r="M45" s="140">
        <v>10117</v>
      </c>
      <c r="N45" s="140">
        <v>1689</v>
      </c>
      <c r="O45" s="140">
        <v>2</v>
      </c>
      <c r="P45" s="140">
        <v>550</v>
      </c>
      <c r="Q45" s="140">
        <v>300</v>
      </c>
      <c r="R45" s="138">
        <v>0</v>
      </c>
      <c r="S45" s="139">
        <v>0</v>
      </c>
      <c r="T45" s="338">
        <v>2568873</v>
      </c>
      <c r="U45" s="344">
        <v>2136396</v>
      </c>
      <c r="V45" s="341">
        <v>98.80384412605329</v>
      </c>
      <c r="W45" s="40"/>
      <c r="X45" s="140">
        <v>47</v>
      </c>
      <c r="Y45" s="141">
        <v>3567</v>
      </c>
      <c r="Z45" s="141">
        <v>2021</v>
      </c>
      <c r="AA45" s="141">
        <v>56</v>
      </c>
      <c r="AB45" s="141">
        <v>1907</v>
      </c>
      <c r="AC45" s="140">
        <v>1122</v>
      </c>
    </row>
    <row r="46" spans="1:29" ht="17.25" customHeight="1">
      <c r="A46" s="142"/>
      <c r="B46" s="143"/>
      <c r="C46" s="339"/>
      <c r="D46" s="144">
        <v>6</v>
      </c>
      <c r="E46" s="145">
        <v>0</v>
      </c>
      <c r="F46" s="144">
        <v>52680</v>
      </c>
      <c r="G46" s="144">
        <v>1032</v>
      </c>
      <c r="H46" s="144">
        <v>68</v>
      </c>
      <c r="I46" s="145">
        <v>0</v>
      </c>
      <c r="J46" s="144">
        <v>56950</v>
      </c>
      <c r="K46" s="146">
        <v>8505</v>
      </c>
      <c r="L46" s="146">
        <v>39</v>
      </c>
      <c r="M46" s="146">
        <v>45053</v>
      </c>
      <c r="N46" s="146">
        <v>2768</v>
      </c>
      <c r="O46" s="146">
        <v>5</v>
      </c>
      <c r="P46" s="146">
        <v>51351</v>
      </c>
      <c r="Q46" s="146">
        <v>7</v>
      </c>
      <c r="R46" s="144">
        <v>450</v>
      </c>
      <c r="S46" s="145">
        <v>18</v>
      </c>
      <c r="T46" s="339"/>
      <c r="U46" s="345"/>
      <c r="V46" s="342"/>
      <c r="W46" s="40"/>
      <c r="X46" s="146">
        <v>90</v>
      </c>
      <c r="Y46" s="147">
        <v>7020</v>
      </c>
      <c r="Z46" s="147">
        <v>4252</v>
      </c>
      <c r="AA46" s="147">
        <v>105</v>
      </c>
      <c r="AB46" s="147">
        <v>3003</v>
      </c>
      <c r="AC46" s="146">
        <v>2305</v>
      </c>
    </row>
    <row r="47" spans="1:29" ht="33" customHeight="1">
      <c r="A47" s="43"/>
      <c r="B47" s="44" t="s">
        <v>33</v>
      </c>
      <c r="C47" s="340"/>
      <c r="D47" s="148">
        <v>66</v>
      </c>
      <c r="E47" s="150"/>
      <c r="F47" s="60">
        <v>2172650</v>
      </c>
      <c r="G47" s="60">
        <v>1923064</v>
      </c>
      <c r="H47" s="148">
        <v>310</v>
      </c>
      <c r="I47" s="151"/>
      <c r="J47" s="60">
        <v>341053</v>
      </c>
      <c r="K47" s="60">
        <v>208875</v>
      </c>
      <c r="L47" s="60">
        <v>49</v>
      </c>
      <c r="M47" s="60">
        <v>55170</v>
      </c>
      <c r="N47" s="60">
        <v>4457</v>
      </c>
      <c r="O47" s="33">
        <v>7</v>
      </c>
      <c r="P47" s="60">
        <v>51901</v>
      </c>
      <c r="Q47" s="60">
        <v>307</v>
      </c>
      <c r="R47" s="152">
        <v>432</v>
      </c>
      <c r="S47" s="150"/>
      <c r="T47" s="340"/>
      <c r="U47" s="346"/>
      <c r="V47" s="343"/>
      <c r="W47" s="40"/>
      <c r="X47" s="33">
        <v>137</v>
      </c>
      <c r="Y47" s="60">
        <v>10587</v>
      </c>
      <c r="Z47" s="60">
        <v>6273</v>
      </c>
      <c r="AA47" s="60">
        <v>161</v>
      </c>
      <c r="AB47" s="60">
        <v>4910</v>
      </c>
      <c r="AC47" s="33">
        <v>3427</v>
      </c>
    </row>
    <row r="48" spans="1:29" ht="17.25" customHeight="1">
      <c r="A48" s="153"/>
      <c r="B48" s="36"/>
      <c r="C48" s="36"/>
      <c r="D48" s="36"/>
      <c r="E48" s="69"/>
      <c r="F48" s="36"/>
      <c r="G48" s="36"/>
      <c r="H48" s="36"/>
      <c r="I48" s="69"/>
      <c r="J48" s="36"/>
      <c r="K48" s="36"/>
      <c r="L48" s="36"/>
      <c r="M48" s="36"/>
      <c r="N48" s="36"/>
      <c r="O48" s="36"/>
      <c r="P48" s="36"/>
      <c r="Q48" s="36"/>
      <c r="R48" s="69"/>
      <c r="S48" s="69"/>
      <c r="T48" s="36"/>
      <c r="U48" s="36"/>
      <c r="V48" s="154"/>
      <c r="X48" s="36"/>
      <c r="Y48" s="36"/>
      <c r="Z48" s="36"/>
      <c r="AA48" s="36"/>
      <c r="AB48" s="36"/>
      <c r="AC48" s="36"/>
    </row>
    <row r="49" spans="1:29" ht="17.25" customHeight="1">
      <c r="A49" s="153"/>
      <c r="B49" s="36"/>
      <c r="C49" s="155" t="s">
        <v>34</v>
      </c>
      <c r="D49" s="332" t="s">
        <v>35</v>
      </c>
      <c r="E49" s="333"/>
      <c r="F49" s="36"/>
      <c r="G49" s="36"/>
      <c r="H49" s="36"/>
      <c r="I49" s="69"/>
      <c r="J49" s="36"/>
      <c r="K49" s="36"/>
      <c r="L49" s="36"/>
      <c r="M49" s="36"/>
      <c r="N49" s="36"/>
      <c r="O49" s="36"/>
      <c r="P49" s="36"/>
      <c r="Q49" s="36"/>
      <c r="R49" s="69"/>
      <c r="S49" s="69"/>
      <c r="T49" s="36"/>
      <c r="U49" s="36"/>
      <c r="V49" s="154"/>
      <c r="X49" s="36"/>
      <c r="Y49" s="36"/>
      <c r="Z49" s="36"/>
      <c r="AA49" s="36"/>
      <c r="AB49" s="36"/>
      <c r="AC49" s="36"/>
    </row>
    <row r="50" spans="3:29" ht="17.25" customHeight="1">
      <c r="C50" s="157" t="s">
        <v>36</v>
      </c>
      <c r="D50" s="334" t="s">
        <v>37</v>
      </c>
      <c r="E50" s="335"/>
      <c r="F50" s="36" t="s">
        <v>44</v>
      </c>
      <c r="AA50" s="36"/>
      <c r="AC50" s="36"/>
    </row>
    <row r="53" ht="18" customHeight="1">
      <c r="W53" s="35"/>
    </row>
    <row r="54" ht="18" customHeight="1">
      <c r="W54" s="35"/>
    </row>
  </sheetData>
  <sheetProtection/>
  <mergeCells count="40">
    <mergeCell ref="M5:M6"/>
    <mergeCell ref="D5:E6"/>
    <mergeCell ref="AB5:AB6"/>
    <mergeCell ref="AC5:AC6"/>
    <mergeCell ref="C45:C47"/>
    <mergeCell ref="V45:V47"/>
    <mergeCell ref="T45:T47"/>
    <mergeCell ref="U45:U47"/>
    <mergeCell ref="Y5:Y6"/>
    <mergeCell ref="Z5:Z6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G5:G6"/>
    <mergeCell ref="J5:J6"/>
    <mergeCell ref="D3:G4"/>
    <mergeCell ref="L3:N3"/>
    <mergeCell ref="X3:AC3"/>
    <mergeCell ref="R3:U4"/>
    <mergeCell ref="R5:S6"/>
    <mergeCell ref="V3:V6"/>
    <mergeCell ref="X4:Z4"/>
    <mergeCell ref="AA4:AC4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2010-12-01T06:08:29Z</cp:lastPrinted>
  <dcterms:created xsi:type="dcterms:W3CDTF">1999-05-26T23:49:42Z</dcterms:created>
  <dcterms:modified xsi:type="dcterms:W3CDTF">2011-05-24T03:51:20Z</dcterms:modified>
  <cp:category/>
  <cp:version/>
  <cp:contentType/>
  <cp:contentStatus/>
</cp:coreProperties>
</file>