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360" windowWidth="9900" windowHeight="7785" activeTab="0"/>
  </bookViews>
  <sheets>
    <sheet name="22" sheetId="1" r:id="rId1"/>
    <sheet name="データ" sheetId="2" state="hidden" r:id="rId2"/>
  </sheets>
  <definedNames>
    <definedName name="_xlnm.Print_Area" localSheetId="0">'22'!$A$1:$J$74</definedName>
  </definedNames>
  <calcPr fullCalcOnLoad="1"/>
</workbook>
</file>

<file path=xl/sharedStrings.xml><?xml version="1.0" encoding="utf-8"?>
<sst xmlns="http://schemas.openxmlformats.org/spreadsheetml/2006/main" count="375" uniqueCount="137">
  <si>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</si>
  <si>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</si>
  <si>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</si>
  <si>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</si>
  <si>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</si>
  <si>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</si>
  <si>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</si>
  <si>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</si>
  <si>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</si>
  <si>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</si>
  <si>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</si>
  <si>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</si>
  <si>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</si>
  <si>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</si>
  <si>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</si>
  <si>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</si>
  <si>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</si>
  <si>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</si>
  <si>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</si>
  <si>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</si>
  <si>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</si>
  <si>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</si>
  <si>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</si>
  <si>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</si>
  <si>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</si>
  <si>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</si>
  <si>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</si>
  <si>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</si>
  <si>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</si>
  <si>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</si>
  <si>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</si>
  <si>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</si>
  <si>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</si>
  <si>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</si>
  <si>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</si>
  <si>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</si>
  <si>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</si>
  <si>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</si>
  <si>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</si>
  <si>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</si>
  <si>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</si>
  <si>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</si>
  <si>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</si>
  <si>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</si>
  <si>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</si>
  <si>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</si>
  <si>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</si>
  <si>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</si>
  <si>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</si>
  <si>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</si>
  <si>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</si>
  <si>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</si>
  <si>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</si>
  <si>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</si>
  <si>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</si>
  <si>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</si>
  <si>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</si>
  <si>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</si>
  <si>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</si>
  <si>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</si>
  <si>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</si>
  <si>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</si>
  <si>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</si>
  <si>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</si>
  <si>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</si>
  <si>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</si>
  <si>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</si>
  <si>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</si>
  <si>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</si>
  <si>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</si>
  <si>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</si>
  <si>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</si>
  <si>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</si>
  <si>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</si>
  <si>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</si>
  <si>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</si>
  <si>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</si>
  <si>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</si>
  <si>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</si>
  <si>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</si>
  <si>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</si>
  <si>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</si>
  <si>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</si>
  <si>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</si>
  <si>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</si>
  <si>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</si>
  <si>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</si>
  <si>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</si>
  <si>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</si>
  <si>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</si>
  <si>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</si>
  <si>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</si>
  <si>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</si>
  <si>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</si>
  <si>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</si>
  <si>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</si>
  <si>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</si>
  <si>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</si>
  <si>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</si>
  <si>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</si>
  <si>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</si>
  <si>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</si>
  <si>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</si>
  <si>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</si>
  <si>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</si>
  <si>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</si>
  <si>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</si>
  <si>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</si>
  <si>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</si>
  <si>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</si>
  <si>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</si>
  <si>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</si>
  <si>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</si>
  <si>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</si>
  <si>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</si>
  <si>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</si>
  <si>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</si>
  <si>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</si>
  <si>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</si>
  <si>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</si>
  <si>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</si>
  <si>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</si>
  <si>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</si>
  <si>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</si>
  <si>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</si>
  <si>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</si>
  <si>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</si>
  <si>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</si>
  <si>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</si>
  <si>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</si>
  <si>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t>－</t>
  </si>
  <si>
    <r>
      <t>（m</t>
    </r>
    <r>
      <rPr>
        <vertAlign val="superscript"/>
        <sz val="18"/>
        <color indexed="8"/>
        <rFont val="ＭＳ Ｐゴシック"/>
        <family val="3"/>
      </rPr>
      <t>3</t>
    </r>
    <r>
      <rPr>
        <sz val="18"/>
        <color indexed="8"/>
        <rFont val="ＭＳ Ｐゴシック"/>
        <family val="3"/>
      </rPr>
      <t>）</t>
    </r>
  </si>
  <si>
    <t>（１）長野県の水道（平成22年度…平成22年4月1日～平成23年3月31日）</t>
  </si>
  <si>
    <t>（２）全国の水道（平成21年度…平成21年4月1日～平成22年3月31日）</t>
  </si>
  <si>
    <t>県内給水人口2,117,586／県内総人口2,142,797</t>
  </si>
  <si>
    <t>＊6　厚生労働省健康局水道課の「平成21年度水道統計」による。</t>
  </si>
  <si>
    <t xml:space="preserve">給水人口124,796,337／総人口127,941,491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</si>
</sst>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4">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medium"/>
      <right>
        <color indexed="63"/>
      </right>
      <top style="thin"/>
      <bottom>
        <color indexed="63"/>
      </bottom>
    </border>
    <border>
      <left style="medium"/>
      <right>
        <color indexed="63"/>
      </right>
      <top style="thin"/>
      <bottom style="medium"/>
    </border>
    <border>
      <left style="dashed"/>
      <right style="medium"/>
      <top style="thin"/>
      <bottom style="medium"/>
    </border>
    <border>
      <left style="medium"/>
      <right>
        <color indexed="63"/>
      </right>
      <top style="medium"/>
      <bottom style="thin"/>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2">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30"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34" borderId="32" xfId="0" applyNumberFormat="1" applyFont="1" applyFill="1" applyBorder="1" applyAlignment="1" applyProtection="1">
      <alignment vertical="center"/>
      <protection/>
    </xf>
    <xf numFmtId="176" fontId="3" fillId="34" borderId="33"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3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6" fontId="9" fillId="35" borderId="0" xfId="0" applyNumberFormat="1" applyFont="1" applyFill="1" applyAlignment="1" applyProtection="1">
      <alignment vertical="center"/>
      <protection/>
    </xf>
    <xf numFmtId="176" fontId="3" fillId="35" borderId="0" xfId="0" applyNumberFormat="1" applyFont="1" applyFill="1" applyBorder="1" applyAlignment="1" applyProtection="1">
      <alignment vertical="center"/>
      <protection/>
    </xf>
    <xf numFmtId="176" fontId="3" fillId="35" borderId="0" xfId="0" applyNumberFormat="1" applyFont="1" applyFill="1" applyBorder="1" applyAlignment="1" applyProtection="1">
      <alignment horizontal="center" vertical="center"/>
      <protection/>
    </xf>
    <xf numFmtId="176" fontId="3" fillId="35" borderId="0" xfId="0" applyNumberFormat="1" applyFont="1" applyFill="1" applyAlignment="1" applyProtection="1">
      <alignment vertical="center"/>
      <protection/>
    </xf>
    <xf numFmtId="176" fontId="3" fillId="35" borderId="36" xfId="0" applyNumberFormat="1" applyFont="1" applyFill="1" applyBorder="1" applyAlignment="1" applyProtection="1">
      <alignment vertical="center"/>
      <protection/>
    </xf>
    <xf numFmtId="176" fontId="3" fillId="35" borderId="21" xfId="0" applyNumberFormat="1" applyFont="1" applyFill="1" applyBorder="1" applyAlignment="1" applyProtection="1">
      <alignment vertical="center"/>
      <protection/>
    </xf>
    <xf numFmtId="176" fontId="3" fillId="35" borderId="37" xfId="0" applyNumberFormat="1" applyFont="1" applyFill="1" applyBorder="1" applyAlignment="1" applyProtection="1">
      <alignment vertical="center"/>
      <protection/>
    </xf>
    <xf numFmtId="176" fontId="3" fillId="35" borderId="38" xfId="0" applyNumberFormat="1" applyFont="1" applyFill="1" applyBorder="1" applyAlignment="1" applyProtection="1">
      <alignment vertical="center"/>
      <protection/>
    </xf>
    <xf numFmtId="176" fontId="3" fillId="35" borderId="10" xfId="0" applyNumberFormat="1" applyFont="1" applyFill="1" applyBorder="1" applyAlignment="1" applyProtection="1">
      <alignment horizontal="center" vertical="center"/>
      <protection/>
    </xf>
    <xf numFmtId="176" fontId="3" fillId="35" borderId="11" xfId="0" applyNumberFormat="1" applyFont="1" applyFill="1" applyBorder="1" applyAlignment="1" applyProtection="1">
      <alignment vertical="center"/>
      <protection/>
    </xf>
    <xf numFmtId="176" fontId="3" fillId="35" borderId="39" xfId="0" applyNumberFormat="1" applyFont="1" applyFill="1" applyBorder="1" applyAlignment="1" applyProtection="1">
      <alignment vertical="center"/>
      <protection/>
    </xf>
    <xf numFmtId="176" fontId="3" fillId="35" borderId="12" xfId="0" applyNumberFormat="1" applyFont="1" applyFill="1" applyBorder="1" applyAlignment="1" applyProtection="1">
      <alignment vertical="center"/>
      <protection/>
    </xf>
    <xf numFmtId="176" fontId="3" fillId="35" borderId="35" xfId="0" applyNumberFormat="1" applyFont="1" applyFill="1" applyBorder="1" applyAlignment="1" applyProtection="1">
      <alignment vertical="center"/>
      <protection/>
    </xf>
    <xf numFmtId="176" fontId="3" fillId="35" borderId="17" xfId="0" applyNumberFormat="1" applyFont="1" applyFill="1" applyBorder="1" applyAlignment="1" applyProtection="1">
      <alignment vertical="center"/>
      <protection/>
    </xf>
    <xf numFmtId="180" fontId="3" fillId="35" borderId="18" xfId="0" applyNumberFormat="1" applyFont="1" applyFill="1" applyBorder="1" applyAlignment="1" applyProtection="1">
      <alignment vertical="center"/>
      <protection/>
    </xf>
    <xf numFmtId="180" fontId="3" fillId="35" borderId="22" xfId="0" applyNumberFormat="1" applyFont="1" applyFill="1" applyBorder="1" applyAlignment="1" applyProtection="1">
      <alignment vertical="center"/>
      <protection/>
    </xf>
    <xf numFmtId="182" fontId="3" fillId="35" borderId="36" xfId="0" applyNumberFormat="1" applyFont="1" applyFill="1" applyBorder="1" applyAlignment="1" applyProtection="1">
      <alignment vertical="center"/>
      <protection/>
    </xf>
    <xf numFmtId="177" fontId="3" fillId="35" borderId="21" xfId="0" applyNumberFormat="1" applyFont="1" applyFill="1" applyBorder="1" applyAlignment="1" applyProtection="1">
      <alignment vertical="center"/>
      <protection/>
    </xf>
    <xf numFmtId="181" fontId="3" fillId="35" borderId="22" xfId="0" applyNumberFormat="1" applyFont="1" applyFill="1" applyBorder="1" applyAlignment="1" applyProtection="1">
      <alignment vertical="center"/>
      <protection/>
    </xf>
    <xf numFmtId="176" fontId="3" fillId="35" borderId="22" xfId="0" applyNumberFormat="1" applyFont="1" applyFill="1" applyBorder="1" applyAlignment="1" applyProtection="1">
      <alignment horizontal="center" vertical="center"/>
      <protection/>
    </xf>
    <xf numFmtId="176" fontId="3" fillId="35" borderId="36" xfId="0" applyNumberFormat="1" applyFont="1" applyFill="1" applyBorder="1" applyAlignment="1" applyProtection="1">
      <alignment horizontal="center" vertical="center"/>
      <protection/>
    </xf>
    <xf numFmtId="176" fontId="3" fillId="35" borderId="40" xfId="0" applyNumberFormat="1" applyFont="1" applyFill="1" applyBorder="1" applyAlignment="1" applyProtection="1">
      <alignment horizontal="center" vertical="center"/>
      <protection/>
    </xf>
    <xf numFmtId="176" fontId="3" fillId="35" borderId="41" xfId="0" applyNumberFormat="1" applyFont="1" applyFill="1" applyBorder="1" applyAlignment="1" applyProtection="1">
      <alignment vertical="center"/>
      <protection/>
    </xf>
    <xf numFmtId="180" fontId="3" fillId="35" borderId="42" xfId="0" applyNumberFormat="1" applyFont="1" applyFill="1" applyBorder="1" applyAlignment="1" applyProtection="1">
      <alignment vertical="center"/>
      <protection/>
    </xf>
    <xf numFmtId="176" fontId="3" fillId="35" borderId="18" xfId="0" applyNumberFormat="1" applyFont="1" applyFill="1" applyBorder="1" applyAlignment="1" applyProtection="1">
      <alignment horizontal="center" vertical="center"/>
      <protection/>
    </xf>
    <xf numFmtId="176" fontId="3" fillId="35" borderId="43" xfId="0" applyNumberFormat="1" applyFont="1" applyFill="1" applyBorder="1" applyAlignment="1" applyProtection="1">
      <alignment vertical="center"/>
      <protection/>
    </xf>
    <xf numFmtId="179" fontId="3" fillId="35" borderId="44" xfId="0" applyNumberFormat="1" applyFont="1" applyFill="1" applyBorder="1" applyAlignment="1" applyProtection="1">
      <alignment vertical="center"/>
      <protection/>
    </xf>
    <xf numFmtId="176" fontId="3" fillId="35" borderId="45" xfId="0" applyNumberFormat="1" applyFont="1" applyFill="1" applyBorder="1" applyAlignment="1" applyProtection="1">
      <alignment vertical="center"/>
      <protection/>
    </xf>
    <xf numFmtId="179" fontId="3" fillId="35" borderId="46" xfId="0" applyNumberFormat="1" applyFont="1" applyFill="1" applyBorder="1" applyAlignment="1" applyProtection="1">
      <alignment vertical="center"/>
      <protection/>
    </xf>
    <xf numFmtId="176" fontId="3" fillId="35" borderId="39" xfId="0" applyNumberFormat="1" applyFont="1" applyFill="1" applyBorder="1" applyAlignment="1" applyProtection="1">
      <alignment horizontal="center" vertical="center"/>
      <protection/>
    </xf>
    <xf numFmtId="176" fontId="3" fillId="35" borderId="47" xfId="0" applyNumberFormat="1" applyFont="1" applyFill="1" applyBorder="1" applyAlignment="1" applyProtection="1">
      <alignment vertical="center"/>
      <protection/>
    </xf>
    <xf numFmtId="180" fontId="3" fillId="35" borderId="41" xfId="0" applyNumberFormat="1" applyFont="1" applyFill="1" applyBorder="1" applyAlignment="1" applyProtection="1">
      <alignment vertical="center"/>
      <protection/>
    </xf>
    <xf numFmtId="176" fontId="3" fillId="35" borderId="42" xfId="0" applyNumberFormat="1" applyFont="1" applyFill="1" applyBorder="1" applyAlignment="1" applyProtection="1">
      <alignment horizontal="center" vertical="center"/>
      <protection/>
    </xf>
    <xf numFmtId="180" fontId="3" fillId="35" borderId="48" xfId="0" applyNumberFormat="1" applyFont="1" applyFill="1" applyBorder="1" applyAlignment="1" applyProtection="1">
      <alignment vertical="center"/>
      <protection/>
    </xf>
    <xf numFmtId="10" fontId="3" fillId="35" borderId="49" xfId="0" applyNumberFormat="1" applyFont="1" applyFill="1" applyBorder="1" applyAlignment="1" applyProtection="1">
      <alignment horizontal="center" vertical="center"/>
      <protection/>
    </xf>
    <xf numFmtId="176" fontId="3" fillId="35" borderId="40" xfId="0" applyNumberFormat="1" applyFont="1" applyFill="1" applyBorder="1" applyAlignment="1" applyProtection="1">
      <alignment vertical="center"/>
      <protection/>
    </xf>
    <xf numFmtId="176" fontId="3" fillId="35" borderId="42" xfId="0" applyNumberFormat="1" applyFont="1" applyFill="1" applyBorder="1" applyAlignment="1" applyProtection="1">
      <alignment vertical="center"/>
      <protection/>
    </xf>
    <xf numFmtId="177" fontId="3" fillId="35" borderId="36" xfId="0" applyNumberFormat="1" applyFont="1" applyFill="1" applyBorder="1" applyAlignment="1" applyProtection="1">
      <alignment vertical="center"/>
      <protection/>
    </xf>
    <xf numFmtId="176" fontId="3" fillId="35" borderId="50" xfId="0" applyNumberFormat="1" applyFont="1" applyFill="1" applyBorder="1" applyAlignment="1" applyProtection="1">
      <alignment vertical="center"/>
      <protection/>
    </xf>
    <xf numFmtId="176" fontId="3" fillId="35" borderId="17" xfId="0" applyNumberFormat="1" applyFont="1" applyFill="1" applyBorder="1" applyAlignment="1" applyProtection="1">
      <alignment horizontal="center" vertical="center"/>
      <protection/>
    </xf>
    <xf numFmtId="176" fontId="3" fillId="35" borderId="21" xfId="0" applyNumberFormat="1" applyFont="1" applyFill="1" applyBorder="1" applyAlignment="1" applyProtection="1">
      <alignment horizontal="center" vertical="center"/>
      <protection/>
    </xf>
    <xf numFmtId="176" fontId="3" fillId="35" borderId="38" xfId="0" applyNumberFormat="1" applyFont="1" applyFill="1" applyBorder="1" applyAlignment="1" applyProtection="1">
      <alignment horizontal="center" vertical="center"/>
      <protection/>
    </xf>
    <xf numFmtId="180" fontId="3" fillId="35" borderId="40" xfId="0" applyNumberFormat="1" applyFont="1" applyFill="1" applyBorder="1" applyAlignment="1" applyProtection="1">
      <alignment horizontal="right" vertical="center"/>
      <protection/>
    </xf>
    <xf numFmtId="180" fontId="3" fillId="35" borderId="41" xfId="0" applyNumberFormat="1" applyFont="1" applyFill="1" applyBorder="1" applyAlignment="1" applyProtection="1">
      <alignment horizontal="right" vertical="center"/>
      <protection/>
    </xf>
    <xf numFmtId="176" fontId="3" fillId="35" borderId="41" xfId="0" applyNumberFormat="1" applyFont="1" applyFill="1" applyBorder="1" applyAlignment="1" applyProtection="1">
      <alignment horizontal="center" vertical="center"/>
      <protection/>
    </xf>
    <xf numFmtId="180" fontId="3" fillId="35" borderId="48" xfId="0" applyNumberFormat="1" applyFont="1" applyFill="1" applyBorder="1" applyAlignment="1" applyProtection="1">
      <alignment horizontal="right" vertical="center"/>
      <protection/>
    </xf>
    <xf numFmtId="178" fontId="3" fillId="35" borderId="49"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51"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5" borderId="52" xfId="0" applyNumberFormat="1" applyFont="1" applyFill="1" applyBorder="1" applyAlignment="1" applyProtection="1">
      <alignment vertical="center"/>
      <protection/>
    </xf>
    <xf numFmtId="176" fontId="3" fillId="35" borderId="53" xfId="0" applyNumberFormat="1" applyFont="1" applyFill="1" applyBorder="1" applyAlignment="1" applyProtection="1">
      <alignment vertical="center"/>
      <protection/>
    </xf>
    <xf numFmtId="176" fontId="3" fillId="35" borderId="54" xfId="0" applyNumberFormat="1" applyFont="1" applyFill="1" applyBorder="1" applyAlignment="1" applyProtection="1">
      <alignment vertical="center"/>
      <protection/>
    </xf>
    <xf numFmtId="176" fontId="3" fillId="34" borderId="35"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6"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40" xfId="0" applyNumberFormat="1" applyFont="1" applyFill="1" applyBorder="1" applyAlignment="1" applyProtection="1">
      <alignment horizontal="center" vertical="center" textRotation="255"/>
      <protection/>
    </xf>
    <xf numFmtId="176" fontId="3" fillId="34" borderId="41" xfId="0" applyNumberFormat="1" applyFont="1" applyFill="1" applyBorder="1" applyAlignment="1" applyProtection="1">
      <alignment horizontal="center" vertical="center" textRotation="255"/>
      <protection/>
    </xf>
    <xf numFmtId="176" fontId="3" fillId="35" borderId="37" xfId="0" applyNumberFormat="1" applyFont="1" applyFill="1" applyBorder="1" applyAlignment="1" applyProtection="1">
      <alignment horizontal="right" vertical="center"/>
      <protection/>
    </xf>
    <xf numFmtId="176" fontId="3" fillId="35" borderId="55" xfId="0" applyNumberFormat="1" applyFont="1" applyFill="1" applyBorder="1" applyAlignment="1" applyProtection="1">
      <alignment horizontal="right" vertical="center"/>
      <protection/>
    </xf>
    <xf numFmtId="176" fontId="3" fillId="35" borderId="56" xfId="0" applyNumberFormat="1" applyFont="1" applyFill="1" applyBorder="1" applyAlignment="1" applyProtection="1">
      <alignment horizontal="right" vertical="center"/>
      <protection/>
    </xf>
    <xf numFmtId="176" fontId="3" fillId="34" borderId="57"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protection/>
    </xf>
    <xf numFmtId="176" fontId="3" fillId="34" borderId="59" xfId="0" applyNumberFormat="1" applyFont="1" applyFill="1" applyBorder="1" applyAlignment="1" applyProtection="1">
      <alignment horizontal="center" vertical="center"/>
      <protection/>
    </xf>
    <xf numFmtId="176" fontId="3" fillId="34" borderId="60" xfId="0" applyNumberFormat="1" applyFont="1" applyFill="1" applyBorder="1" applyAlignment="1" applyProtection="1">
      <alignment horizontal="center" vertical="center"/>
      <protection/>
    </xf>
    <xf numFmtId="176" fontId="3" fillId="34" borderId="61" xfId="0" applyNumberFormat="1" applyFont="1" applyFill="1" applyBorder="1" applyAlignment="1" applyProtection="1">
      <alignment horizontal="center" vertical="center" textRotation="255"/>
      <protection/>
    </xf>
    <xf numFmtId="176" fontId="3" fillId="34" borderId="62" xfId="0" applyNumberFormat="1" applyFont="1" applyFill="1" applyBorder="1" applyAlignment="1" applyProtection="1">
      <alignment horizontal="center" vertical="center" textRotation="255"/>
      <protection/>
    </xf>
    <xf numFmtId="176" fontId="3" fillId="35" borderId="48" xfId="0" applyNumberFormat="1" applyFont="1" applyFill="1" applyBorder="1" applyAlignment="1" applyProtection="1">
      <alignment vertical="center"/>
      <protection/>
    </xf>
    <xf numFmtId="176" fontId="3" fillId="35" borderId="24" xfId="0" applyNumberFormat="1" applyFont="1" applyFill="1" applyBorder="1" applyAlignment="1" applyProtection="1">
      <alignment vertical="center"/>
      <protection/>
    </xf>
    <xf numFmtId="176" fontId="3" fillId="34" borderId="63" xfId="0" applyNumberFormat="1" applyFont="1" applyFill="1" applyBorder="1" applyAlignment="1" applyProtection="1">
      <alignment horizontal="center" vertical="center" wrapText="1"/>
      <protection/>
    </xf>
    <xf numFmtId="176" fontId="3" fillId="34" borderId="55" xfId="0" applyNumberFormat="1" applyFont="1" applyFill="1" applyBorder="1" applyAlignment="1" applyProtection="1">
      <alignment horizontal="center" vertical="center" wrapText="1"/>
      <protection/>
    </xf>
    <xf numFmtId="176" fontId="3" fillId="34" borderId="64" xfId="0" applyNumberFormat="1" applyFont="1" applyFill="1" applyBorder="1" applyAlignment="1" applyProtection="1">
      <alignment horizontal="center" vertical="center" wrapText="1"/>
      <protection/>
    </xf>
    <xf numFmtId="176" fontId="3" fillId="35" borderId="51" xfId="0" applyNumberFormat="1" applyFont="1" applyFill="1" applyBorder="1" applyAlignment="1" applyProtection="1">
      <alignment horizontal="right" vertical="center"/>
      <protection/>
    </xf>
    <xf numFmtId="176" fontId="3" fillId="35" borderId="26" xfId="0" applyNumberFormat="1" applyFont="1" applyFill="1" applyBorder="1" applyAlignment="1" applyProtection="1">
      <alignment horizontal="right" vertical="center"/>
      <protection/>
    </xf>
    <xf numFmtId="176" fontId="3" fillId="35" borderId="65" xfId="0" applyNumberFormat="1" applyFont="1" applyFill="1" applyBorder="1" applyAlignment="1" applyProtection="1">
      <alignment horizontal="right" vertical="center"/>
      <protection/>
    </xf>
    <xf numFmtId="176" fontId="3" fillId="34" borderId="34"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66" xfId="0" applyNumberFormat="1" applyFont="1" applyFill="1" applyBorder="1" applyAlignment="1" applyProtection="1">
      <alignment horizontal="center" vertical="center" textRotation="255"/>
      <protection/>
    </xf>
    <xf numFmtId="176" fontId="3" fillId="34" borderId="55" xfId="0" applyNumberFormat="1" applyFont="1" applyFill="1" applyBorder="1" applyAlignment="1" applyProtection="1">
      <alignment horizontal="center" vertical="center"/>
      <protection/>
    </xf>
    <xf numFmtId="176" fontId="3" fillId="34" borderId="64" xfId="0" applyNumberFormat="1" applyFont="1" applyFill="1" applyBorder="1" applyAlignment="1" applyProtection="1">
      <alignment horizontal="center" vertical="center"/>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3" fillId="35" borderId="45" xfId="0" applyNumberFormat="1" applyFont="1" applyFill="1" applyBorder="1" applyAlignment="1" applyProtection="1">
      <alignment horizontal="center" vertical="center"/>
      <protection/>
    </xf>
    <xf numFmtId="176" fontId="3" fillId="35" borderId="20" xfId="0" applyNumberFormat="1" applyFont="1" applyFill="1" applyBorder="1" applyAlignment="1" applyProtection="1">
      <alignment horizontal="center" vertical="center"/>
      <protection/>
    </xf>
    <xf numFmtId="176" fontId="3" fillId="0" borderId="50"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3" fillId="35" borderId="13" xfId="0" applyNumberFormat="1" applyFont="1" applyFill="1" applyBorder="1" applyAlignment="1" applyProtection="1">
      <alignment horizontal="right" vertical="center"/>
      <protection/>
    </xf>
    <xf numFmtId="176" fontId="3" fillId="35" borderId="60" xfId="0" applyNumberFormat="1" applyFont="1" applyFill="1" applyBorder="1" applyAlignment="1" applyProtection="1">
      <alignment horizontal="right" vertical="center"/>
      <protection/>
    </xf>
    <xf numFmtId="177" fontId="3" fillId="35" borderId="51" xfId="0" applyNumberFormat="1" applyFont="1" applyFill="1" applyBorder="1" applyAlignment="1" applyProtection="1">
      <alignment horizontal="right" vertical="center"/>
      <protection/>
    </xf>
    <xf numFmtId="177" fontId="3" fillId="35" borderId="65" xfId="0" applyNumberFormat="1" applyFont="1" applyFill="1" applyBorder="1" applyAlignment="1" applyProtection="1">
      <alignment horizontal="right" vertical="center"/>
      <protection/>
    </xf>
    <xf numFmtId="176" fontId="3" fillId="0" borderId="45"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3" fillId="35" borderId="48" xfId="0" applyNumberFormat="1" applyFont="1" applyFill="1" applyBorder="1" applyAlignment="1" applyProtection="1">
      <alignment horizontal="right" vertical="center"/>
      <protection/>
    </xf>
    <xf numFmtId="176" fontId="3" fillId="35" borderId="24" xfId="0" applyNumberFormat="1" applyFont="1" applyFill="1" applyBorder="1" applyAlignment="1" applyProtection="1">
      <alignment horizontal="right" vertical="center"/>
      <protection/>
    </xf>
    <xf numFmtId="176" fontId="3" fillId="35" borderId="43" xfId="0" applyNumberFormat="1" applyFont="1" applyFill="1" applyBorder="1" applyAlignment="1" applyProtection="1">
      <alignment horizontal="right" vertical="center"/>
      <protection/>
    </xf>
    <xf numFmtId="176" fontId="3" fillId="35" borderId="31" xfId="0" applyNumberFormat="1" applyFont="1" applyFill="1" applyBorder="1" applyAlignment="1" applyProtection="1">
      <alignment horizontal="right" vertical="center"/>
      <protection/>
    </xf>
    <xf numFmtId="176" fontId="3" fillId="35" borderId="45" xfId="0" applyNumberFormat="1" applyFont="1" applyFill="1" applyBorder="1" applyAlignment="1" applyProtection="1">
      <alignment horizontal="right" vertical="center"/>
      <protection/>
    </xf>
    <xf numFmtId="176" fontId="3" fillId="35" borderId="20" xfId="0" applyNumberFormat="1" applyFont="1" applyFill="1" applyBorder="1" applyAlignment="1" applyProtection="1">
      <alignment horizontal="right" vertical="center"/>
      <protection/>
    </xf>
    <xf numFmtId="177" fontId="3" fillId="35" borderId="45" xfId="0" applyNumberFormat="1" applyFont="1" applyFill="1" applyBorder="1" applyAlignment="1" applyProtection="1">
      <alignment horizontal="right" vertical="center"/>
      <protection/>
    </xf>
    <xf numFmtId="177" fontId="3" fillId="35" borderId="20" xfId="0" applyNumberFormat="1" applyFont="1" applyFill="1" applyBorder="1" applyAlignment="1" applyProtection="1">
      <alignment horizontal="right" vertical="center"/>
      <protection/>
    </xf>
    <xf numFmtId="176" fontId="3" fillId="35" borderId="50" xfId="0" applyNumberFormat="1" applyFont="1" applyFill="1" applyBorder="1" applyAlignment="1" applyProtection="1">
      <alignment horizontal="center" vertical="center"/>
      <protection/>
    </xf>
    <xf numFmtId="176" fontId="3" fillId="35" borderId="16" xfId="0" applyNumberFormat="1" applyFont="1" applyFill="1" applyBorder="1" applyAlignment="1" applyProtection="1">
      <alignment horizontal="center" vertical="center"/>
      <protection/>
    </xf>
    <xf numFmtId="177" fontId="3" fillId="35" borderId="45" xfId="0" applyNumberFormat="1" applyFont="1" applyFill="1" applyBorder="1" applyAlignment="1" applyProtection="1">
      <alignment vertical="center"/>
      <protection/>
    </xf>
    <xf numFmtId="177" fontId="3" fillId="35" borderId="20" xfId="0" applyNumberFormat="1"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view="pageBreakPreview" zoomScale="60" zoomScaleNormal="5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 sqref="A1"/>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6384" width="9.00390625" style="4" customWidth="1"/>
  </cols>
  <sheetData>
    <row r="1" ht="34.5" customHeight="1">
      <c r="A1" s="1" t="s">
        <v>34</v>
      </c>
    </row>
    <row r="2" ht="19.5" customHeight="1">
      <c r="A2" s="5"/>
    </row>
    <row r="3" spans="1:6" ht="27" customHeight="1" thickBot="1">
      <c r="A3" s="46" t="s">
        <v>132</v>
      </c>
      <c r="B3" s="47"/>
      <c r="C3" s="47"/>
      <c r="D3" s="48"/>
      <c r="E3" s="49"/>
      <c r="F3" s="49"/>
    </row>
    <row r="4" spans="1:10" s="11" customFormat="1" ht="27" customHeight="1" thickBot="1">
      <c r="A4" s="109" t="s">
        <v>45</v>
      </c>
      <c r="B4" s="110"/>
      <c r="C4" s="110"/>
      <c r="D4" s="111"/>
      <c r="E4" s="6" t="s">
        <v>8</v>
      </c>
      <c r="F4" s="7" t="s">
        <v>9</v>
      </c>
      <c r="G4" s="7" t="s">
        <v>10</v>
      </c>
      <c r="H4" s="8" t="s">
        <v>11</v>
      </c>
      <c r="I4" s="9" t="s">
        <v>47</v>
      </c>
      <c r="J4" s="10" t="s">
        <v>46</v>
      </c>
    </row>
    <row r="5" spans="1:10" ht="27" customHeight="1">
      <c r="A5" s="100" t="s">
        <v>43</v>
      </c>
      <c r="B5" s="101"/>
      <c r="C5" s="12" t="s">
        <v>36</v>
      </c>
      <c r="D5" s="13" t="s">
        <v>12</v>
      </c>
      <c r="E5" s="44">
        <v>1</v>
      </c>
      <c r="F5" s="14">
        <v>1</v>
      </c>
      <c r="G5" s="14">
        <v>0</v>
      </c>
      <c r="H5" s="15" t="s">
        <v>2</v>
      </c>
      <c r="I5" s="132" t="s">
        <v>42</v>
      </c>
      <c r="J5" s="133"/>
    </row>
    <row r="6" spans="1:10" ht="27" customHeight="1">
      <c r="A6" s="102"/>
      <c r="B6" s="103"/>
      <c r="C6" s="16" t="s">
        <v>37</v>
      </c>
      <c r="D6" s="17" t="s">
        <v>12</v>
      </c>
      <c r="E6" s="45">
        <v>0</v>
      </c>
      <c r="F6" s="18">
        <v>31</v>
      </c>
      <c r="G6" s="18">
        <v>72</v>
      </c>
      <c r="H6" s="19" t="s">
        <v>2</v>
      </c>
      <c r="I6" s="138" t="s">
        <v>42</v>
      </c>
      <c r="J6" s="139"/>
    </row>
    <row r="7" spans="1:10" ht="27" customHeight="1">
      <c r="A7" s="102"/>
      <c r="B7" s="103"/>
      <c r="C7" s="16" t="s">
        <v>38</v>
      </c>
      <c r="D7" s="17" t="s">
        <v>12</v>
      </c>
      <c r="E7" s="50">
        <v>0</v>
      </c>
      <c r="F7" s="51">
        <v>17</v>
      </c>
      <c r="G7" s="51">
        <v>56</v>
      </c>
      <c r="H7" s="19" t="s">
        <v>2</v>
      </c>
      <c r="I7" s="138" t="s">
        <v>42</v>
      </c>
      <c r="J7" s="139"/>
    </row>
    <row r="8" spans="1:10" ht="27" customHeight="1">
      <c r="A8" s="102"/>
      <c r="B8" s="103"/>
      <c r="C8" s="16" t="s">
        <v>39</v>
      </c>
      <c r="D8" s="17" t="s">
        <v>12</v>
      </c>
      <c r="E8" s="50">
        <v>0</v>
      </c>
      <c r="F8" s="51">
        <v>10</v>
      </c>
      <c r="G8" s="51">
        <v>84</v>
      </c>
      <c r="H8" s="19" t="s">
        <v>2</v>
      </c>
      <c r="I8" s="138" t="s">
        <v>42</v>
      </c>
      <c r="J8" s="139"/>
    </row>
    <row r="9" spans="1:10" ht="27" customHeight="1">
      <c r="A9" s="102"/>
      <c r="B9" s="103"/>
      <c r="C9" s="16" t="s">
        <v>48</v>
      </c>
      <c r="D9" s="17" t="s">
        <v>12</v>
      </c>
      <c r="E9" s="50">
        <v>4</v>
      </c>
      <c r="F9" s="51">
        <v>1</v>
      </c>
      <c r="G9" s="51">
        <v>12</v>
      </c>
      <c r="H9" s="19" t="s">
        <v>2</v>
      </c>
      <c r="I9" s="138" t="s">
        <v>42</v>
      </c>
      <c r="J9" s="139"/>
    </row>
    <row r="10" spans="1:10" ht="27" customHeight="1">
      <c r="A10" s="102"/>
      <c r="B10" s="103"/>
      <c r="C10" s="16" t="s">
        <v>40</v>
      </c>
      <c r="D10" s="17" t="s">
        <v>12</v>
      </c>
      <c r="E10" s="50">
        <v>0</v>
      </c>
      <c r="F10" s="51">
        <v>6</v>
      </c>
      <c r="G10" s="51">
        <v>64</v>
      </c>
      <c r="H10" s="19" t="s">
        <v>2</v>
      </c>
      <c r="I10" s="138" t="s">
        <v>42</v>
      </c>
      <c r="J10" s="139"/>
    </row>
    <row r="11" spans="1:10" ht="27" customHeight="1" thickBot="1">
      <c r="A11" s="104"/>
      <c r="B11" s="105"/>
      <c r="C11" s="20" t="s">
        <v>35</v>
      </c>
      <c r="D11" s="21" t="s">
        <v>12</v>
      </c>
      <c r="E11" s="52">
        <f>+SUM(E5:E10)</f>
        <v>5</v>
      </c>
      <c r="F11" s="53">
        <f>+SUM(F5:F10)</f>
        <v>66</v>
      </c>
      <c r="G11" s="53">
        <v>288</v>
      </c>
      <c r="H11" s="56">
        <v>57</v>
      </c>
      <c r="I11" s="115">
        <f>SUM(E11:H11)</f>
        <v>416</v>
      </c>
      <c r="J11" s="116"/>
    </row>
    <row r="12" spans="1:10" ht="27" customHeight="1" thickBot="1">
      <c r="A12" s="93" t="s">
        <v>13</v>
      </c>
      <c r="B12" s="94"/>
      <c r="C12" s="94"/>
      <c r="D12" s="23" t="s">
        <v>14</v>
      </c>
      <c r="E12" s="54" t="s">
        <v>130</v>
      </c>
      <c r="F12" s="55">
        <v>1913094</v>
      </c>
      <c r="G12" s="55">
        <v>201904</v>
      </c>
      <c r="H12" s="57">
        <v>2588</v>
      </c>
      <c r="I12" s="134">
        <f>F12+G12+H12</f>
        <v>2117586</v>
      </c>
      <c r="J12" s="135"/>
    </row>
    <row r="13" spans="1:10" ht="27" customHeight="1" thickBot="1">
      <c r="A13" s="95" t="s">
        <v>3</v>
      </c>
      <c r="B13" s="96"/>
      <c r="C13" s="96"/>
      <c r="D13" s="23" t="s">
        <v>4</v>
      </c>
      <c r="E13" s="120" t="s">
        <v>134</v>
      </c>
      <c r="F13" s="121"/>
      <c r="G13" s="121"/>
      <c r="H13" s="122"/>
      <c r="I13" s="136">
        <f>+ROUND((F12+G12+H12)/2142797*100,1)</f>
        <v>98.8</v>
      </c>
      <c r="J13" s="137"/>
    </row>
    <row r="14" spans="1:10" ht="27" customHeight="1">
      <c r="A14" s="117" t="s">
        <v>15</v>
      </c>
      <c r="B14" s="24" t="s">
        <v>16</v>
      </c>
      <c r="C14" s="24"/>
      <c r="D14" s="25" t="s">
        <v>59</v>
      </c>
      <c r="E14" s="58">
        <v>50226</v>
      </c>
      <c r="F14" s="59">
        <v>262749</v>
      </c>
      <c r="G14" s="59">
        <v>31969</v>
      </c>
      <c r="H14" s="60">
        <f>+ROUND(H12*H22*0.365/1000,0)</f>
        <v>189</v>
      </c>
      <c r="I14" s="142">
        <f>F14+G14</f>
        <v>294718</v>
      </c>
      <c r="J14" s="143"/>
    </row>
    <row r="15" spans="1:10" ht="27" customHeight="1">
      <c r="A15" s="126"/>
      <c r="B15" s="26" t="s">
        <v>17</v>
      </c>
      <c r="C15" s="26"/>
      <c r="D15" s="27" t="s">
        <v>59</v>
      </c>
      <c r="E15" s="50">
        <v>50186</v>
      </c>
      <c r="F15" s="51">
        <v>226923</v>
      </c>
      <c r="G15" s="51">
        <v>24587</v>
      </c>
      <c r="H15" s="61">
        <f>+ROUND(H14*H16/100,0)</f>
        <v>132</v>
      </c>
      <c r="I15" s="144">
        <f>F15+G15</f>
        <v>251510</v>
      </c>
      <c r="J15" s="145"/>
    </row>
    <row r="16" spans="1:10" ht="27" customHeight="1">
      <c r="A16" s="126"/>
      <c r="B16" s="26" t="s">
        <v>18</v>
      </c>
      <c r="C16" s="26"/>
      <c r="D16" s="27" t="s">
        <v>1</v>
      </c>
      <c r="E16" s="62">
        <f>E15/E14*100</f>
        <v>99.92035997292238</v>
      </c>
      <c r="F16" s="63">
        <f>+ROUND(F15/F14*100,1)</f>
        <v>86.4</v>
      </c>
      <c r="G16" s="63">
        <f>+ROUND(G15/G14*100,1)</f>
        <v>76.9</v>
      </c>
      <c r="H16" s="64">
        <v>70</v>
      </c>
      <c r="I16" s="146">
        <f>+ROUND(I15/I14*100,1)</f>
        <v>85.3</v>
      </c>
      <c r="J16" s="147"/>
    </row>
    <row r="17" spans="1:10" ht="27" customHeight="1">
      <c r="A17" s="126"/>
      <c r="B17" s="26" t="s">
        <v>19</v>
      </c>
      <c r="C17" s="26"/>
      <c r="D17" s="27" t="s">
        <v>59</v>
      </c>
      <c r="E17" s="50">
        <v>50146</v>
      </c>
      <c r="F17" s="51">
        <v>219870</v>
      </c>
      <c r="G17" s="51">
        <v>23114</v>
      </c>
      <c r="H17" s="61">
        <f>+ROUND(H14*H18/100,0)</f>
        <v>132</v>
      </c>
      <c r="I17" s="144">
        <f>F17+G17</f>
        <v>242984</v>
      </c>
      <c r="J17" s="145"/>
    </row>
    <row r="18" spans="1:10" ht="27" customHeight="1">
      <c r="A18" s="126"/>
      <c r="B18" s="26" t="s">
        <v>20</v>
      </c>
      <c r="C18" s="26"/>
      <c r="D18" s="27" t="s">
        <v>1</v>
      </c>
      <c r="E18" s="62">
        <f>E17/E14*100</f>
        <v>99.84071994584478</v>
      </c>
      <c r="F18" s="63">
        <f>+ROUND(F17/F14*100,1)</f>
        <v>83.7</v>
      </c>
      <c r="G18" s="63">
        <f>+ROUND(G17/G14*100,1)</f>
        <v>72.3</v>
      </c>
      <c r="H18" s="64">
        <v>70</v>
      </c>
      <c r="I18" s="146">
        <f>+ROUND(I17/I14*100,1)</f>
        <v>82.4</v>
      </c>
      <c r="J18" s="147"/>
    </row>
    <row r="19" spans="1:10" ht="27" customHeight="1">
      <c r="A19" s="126"/>
      <c r="B19" s="26" t="s">
        <v>21</v>
      </c>
      <c r="C19" s="26"/>
      <c r="D19" s="27" t="s">
        <v>131</v>
      </c>
      <c r="E19" s="50">
        <v>145513</v>
      </c>
      <c r="F19" s="51">
        <v>896939</v>
      </c>
      <c r="G19" s="51">
        <v>132558.9</v>
      </c>
      <c r="H19" s="65" t="s">
        <v>130</v>
      </c>
      <c r="I19" s="144">
        <f>F19+G19</f>
        <v>1029497.9</v>
      </c>
      <c r="J19" s="145"/>
    </row>
    <row r="20" spans="1:10" ht="27" customHeight="1">
      <c r="A20" s="126"/>
      <c r="B20" s="26" t="s">
        <v>22</v>
      </c>
      <c r="C20" s="26"/>
      <c r="D20" s="27" t="s">
        <v>131</v>
      </c>
      <c r="E20" s="50">
        <v>137606</v>
      </c>
      <c r="F20" s="51">
        <v>721265</v>
      </c>
      <c r="G20" s="51">
        <v>87586</v>
      </c>
      <c r="H20" s="61">
        <f>+ROUND(H12*H22/1000,0)</f>
        <v>518</v>
      </c>
      <c r="I20" s="144">
        <f>F20+G20</f>
        <v>808851</v>
      </c>
      <c r="J20" s="145"/>
    </row>
    <row r="21" spans="1:10" ht="27" customHeight="1">
      <c r="A21" s="126"/>
      <c r="B21" s="26" t="s">
        <v>23</v>
      </c>
      <c r="C21" s="26"/>
      <c r="D21" s="27" t="s">
        <v>24</v>
      </c>
      <c r="E21" s="66" t="s">
        <v>130</v>
      </c>
      <c r="F21" s="51">
        <v>468</v>
      </c>
      <c r="G21" s="51">
        <v>656</v>
      </c>
      <c r="H21" s="65" t="s">
        <v>130</v>
      </c>
      <c r="I21" s="144">
        <f>+ROUND((I19-2639)/I12*1000,0)</f>
        <v>485</v>
      </c>
      <c r="J21" s="145"/>
    </row>
    <row r="22" spans="1:10" ht="27" customHeight="1" thickBot="1">
      <c r="A22" s="127"/>
      <c r="B22" s="28" t="s">
        <v>25</v>
      </c>
      <c r="C22" s="28"/>
      <c r="D22" s="29" t="s">
        <v>24</v>
      </c>
      <c r="E22" s="67" t="s">
        <v>130</v>
      </c>
      <c r="F22" s="68">
        <v>376</v>
      </c>
      <c r="G22" s="68">
        <v>434</v>
      </c>
      <c r="H22" s="69">
        <v>200</v>
      </c>
      <c r="I22" s="140">
        <f>+ROUND(I14/365/I12*1000*1000,0)</f>
        <v>381</v>
      </c>
      <c r="J22" s="141"/>
    </row>
    <row r="23" spans="1:10" ht="27" customHeight="1">
      <c r="A23" s="117" t="s">
        <v>26</v>
      </c>
      <c r="B23" s="24" t="s">
        <v>27</v>
      </c>
      <c r="C23" s="24"/>
      <c r="D23" s="25" t="s">
        <v>59</v>
      </c>
      <c r="E23" s="58">
        <v>51871</v>
      </c>
      <c r="F23" s="59">
        <f>F27+F32</f>
        <v>247262</v>
      </c>
      <c r="G23" s="59">
        <f>G27+G32</f>
        <v>40854</v>
      </c>
      <c r="H23" s="70" t="s">
        <v>0</v>
      </c>
      <c r="I23" s="71">
        <f>I27+I32</f>
        <v>339987</v>
      </c>
      <c r="J23" s="72">
        <f>J27+J32</f>
        <v>1</v>
      </c>
    </row>
    <row r="24" spans="1:10" ht="27" customHeight="1">
      <c r="A24" s="118"/>
      <c r="B24" s="123" t="s">
        <v>6</v>
      </c>
      <c r="C24" s="16" t="s">
        <v>5</v>
      </c>
      <c r="D24" s="27" t="s">
        <v>59</v>
      </c>
      <c r="E24" s="50">
        <v>44726</v>
      </c>
      <c r="F24" s="51">
        <v>25918</v>
      </c>
      <c r="G24" s="51">
        <v>396</v>
      </c>
      <c r="H24" s="65" t="s">
        <v>0</v>
      </c>
      <c r="I24" s="73">
        <f>E24+F24+G24</f>
        <v>71040</v>
      </c>
      <c r="J24" s="74">
        <f>ROUND(I24/$I$23,3)</f>
        <v>0.209</v>
      </c>
    </row>
    <row r="25" spans="1:10" ht="27" customHeight="1">
      <c r="A25" s="118"/>
      <c r="B25" s="124"/>
      <c r="C25" s="16" t="s">
        <v>28</v>
      </c>
      <c r="D25" s="27" t="s">
        <v>59</v>
      </c>
      <c r="E25" s="50">
        <v>0</v>
      </c>
      <c r="F25" s="51">
        <v>0</v>
      </c>
      <c r="G25" s="51">
        <v>536</v>
      </c>
      <c r="H25" s="65" t="s">
        <v>0</v>
      </c>
      <c r="I25" s="73">
        <f>E25+F25+G25</f>
        <v>536</v>
      </c>
      <c r="J25" s="74">
        <f aca="true" t="shared" si="0" ref="J25:J32">ROUND(I25/$I$23,3)</f>
        <v>0.002</v>
      </c>
    </row>
    <row r="26" spans="1:10" ht="27" customHeight="1">
      <c r="A26" s="118"/>
      <c r="B26" s="124"/>
      <c r="C26" s="16" t="s">
        <v>29</v>
      </c>
      <c r="D26" s="27" t="s">
        <v>59</v>
      </c>
      <c r="E26" s="50">
        <v>0</v>
      </c>
      <c r="F26" s="51">
        <v>68103</v>
      </c>
      <c r="G26" s="51">
        <v>13657</v>
      </c>
      <c r="H26" s="65" t="s">
        <v>0</v>
      </c>
      <c r="I26" s="73">
        <f>E26+F26+G26</f>
        <v>81760</v>
      </c>
      <c r="J26" s="74">
        <f t="shared" si="0"/>
        <v>0.24</v>
      </c>
    </row>
    <row r="27" spans="1:10" ht="27" customHeight="1">
      <c r="A27" s="118"/>
      <c r="B27" s="125"/>
      <c r="C27" s="16" t="s">
        <v>35</v>
      </c>
      <c r="D27" s="27" t="s">
        <v>59</v>
      </c>
      <c r="E27" s="50">
        <f>SUM(E24:E26)</f>
        <v>44726</v>
      </c>
      <c r="F27" s="51">
        <f>SUM(F24:F26)</f>
        <v>94021</v>
      </c>
      <c r="G27" s="51">
        <f>SUM(G24:G26)</f>
        <v>14589</v>
      </c>
      <c r="H27" s="65" t="s">
        <v>0</v>
      </c>
      <c r="I27" s="73">
        <f>SUM(I24:I26)</f>
        <v>153336</v>
      </c>
      <c r="J27" s="74">
        <f t="shared" si="0"/>
        <v>0.451</v>
      </c>
    </row>
    <row r="28" spans="1:10" ht="27" customHeight="1">
      <c r="A28" s="118"/>
      <c r="B28" s="123" t="s">
        <v>7</v>
      </c>
      <c r="C28" s="16" t="s">
        <v>30</v>
      </c>
      <c r="D28" s="27" t="s">
        <v>59</v>
      </c>
      <c r="E28" s="50">
        <v>0</v>
      </c>
      <c r="F28" s="51">
        <v>11756</v>
      </c>
      <c r="G28" s="51">
        <v>6852</v>
      </c>
      <c r="H28" s="65" t="s">
        <v>0</v>
      </c>
      <c r="I28" s="73">
        <f>E28+F28+G28</f>
        <v>18608</v>
      </c>
      <c r="J28" s="74">
        <f t="shared" si="0"/>
        <v>0.055</v>
      </c>
    </row>
    <row r="29" spans="1:10" ht="27" customHeight="1">
      <c r="A29" s="118"/>
      <c r="B29" s="124"/>
      <c r="C29" s="16" t="s">
        <v>31</v>
      </c>
      <c r="D29" s="27" t="s">
        <v>59</v>
      </c>
      <c r="E29" s="50">
        <v>0</v>
      </c>
      <c r="F29" s="51">
        <v>18204</v>
      </c>
      <c r="G29" s="51">
        <v>389</v>
      </c>
      <c r="H29" s="65" t="s">
        <v>0</v>
      </c>
      <c r="I29" s="73">
        <f>E29+F29+G29</f>
        <v>18593</v>
      </c>
      <c r="J29" s="74">
        <f t="shared" si="0"/>
        <v>0.055</v>
      </c>
    </row>
    <row r="30" spans="1:10" ht="27" customHeight="1">
      <c r="A30" s="118"/>
      <c r="B30" s="124"/>
      <c r="C30" s="16" t="s">
        <v>32</v>
      </c>
      <c r="D30" s="27" t="s">
        <v>59</v>
      </c>
      <c r="E30" s="50">
        <v>1949</v>
      </c>
      <c r="F30" s="51">
        <v>74209</v>
      </c>
      <c r="G30" s="51">
        <v>7259</v>
      </c>
      <c r="H30" s="65" t="s">
        <v>0</v>
      </c>
      <c r="I30" s="73">
        <f>E30+F30+G30</f>
        <v>83417</v>
      </c>
      <c r="J30" s="74">
        <f t="shared" si="0"/>
        <v>0.245</v>
      </c>
    </row>
    <row r="31" spans="1:10" ht="27" customHeight="1">
      <c r="A31" s="118"/>
      <c r="B31" s="124"/>
      <c r="C31" s="16" t="s">
        <v>33</v>
      </c>
      <c r="D31" s="27" t="s">
        <v>59</v>
      </c>
      <c r="E31" s="50">
        <v>5196</v>
      </c>
      <c r="F31" s="51">
        <v>49072</v>
      </c>
      <c r="G31" s="51">
        <v>11765</v>
      </c>
      <c r="H31" s="65" t="s">
        <v>0</v>
      </c>
      <c r="I31" s="73">
        <f>E31+F31+G31</f>
        <v>66033</v>
      </c>
      <c r="J31" s="74">
        <f t="shared" si="0"/>
        <v>0.194</v>
      </c>
    </row>
    <row r="32" spans="1:10" ht="27" customHeight="1">
      <c r="A32" s="118"/>
      <c r="B32" s="125"/>
      <c r="C32" s="16" t="s">
        <v>35</v>
      </c>
      <c r="D32" s="27" t="s">
        <v>59</v>
      </c>
      <c r="E32" s="52">
        <f>SUM(E28:E31)</f>
        <v>7145</v>
      </c>
      <c r="F32" s="53">
        <f>SUM(F28:F31)</f>
        <v>153241</v>
      </c>
      <c r="G32" s="53">
        <f>SUM(G28:G31)</f>
        <v>26265</v>
      </c>
      <c r="H32" s="75" t="s">
        <v>0</v>
      </c>
      <c r="I32" s="76">
        <f>SUM(I28:I31)</f>
        <v>186651</v>
      </c>
      <c r="J32" s="74">
        <f t="shared" si="0"/>
        <v>0.549</v>
      </c>
    </row>
    <row r="33" spans="1:10" ht="27" customHeight="1" thickBot="1">
      <c r="A33" s="119"/>
      <c r="B33" s="28" t="s">
        <v>44</v>
      </c>
      <c r="C33" s="28"/>
      <c r="D33" s="29" t="s">
        <v>59</v>
      </c>
      <c r="E33" s="67" t="s">
        <v>0</v>
      </c>
      <c r="F33" s="77">
        <v>49744</v>
      </c>
      <c r="G33" s="77">
        <v>978</v>
      </c>
      <c r="H33" s="78" t="s">
        <v>0</v>
      </c>
      <c r="I33" s="79">
        <f>+F33+G33</f>
        <v>50722</v>
      </c>
      <c r="J33" s="80" t="s">
        <v>58</v>
      </c>
    </row>
    <row r="34" ht="21.75" customHeight="1">
      <c r="B34" s="30" t="s">
        <v>50</v>
      </c>
    </row>
    <row r="35" ht="21.75" customHeight="1">
      <c r="B35" s="30" t="s">
        <v>51</v>
      </c>
    </row>
    <row r="36" ht="21.75" customHeight="1">
      <c r="B36" s="30" t="s">
        <v>52</v>
      </c>
    </row>
    <row r="37" ht="21.75" customHeight="1">
      <c r="B37" s="30" t="s">
        <v>53</v>
      </c>
    </row>
    <row r="38" ht="21.75" customHeight="1">
      <c r="B38" s="30" t="s">
        <v>54</v>
      </c>
    </row>
    <row r="39" ht="19.5" customHeight="1"/>
    <row r="40" spans="1:6" ht="27" customHeight="1" thickBot="1">
      <c r="A40" s="46" t="s">
        <v>133</v>
      </c>
      <c r="B40" s="47"/>
      <c r="C40" s="47"/>
      <c r="D40" s="48"/>
      <c r="E40" s="49"/>
      <c r="F40" s="49"/>
    </row>
    <row r="41" spans="1:10" s="11" customFormat="1" ht="27" customHeight="1" thickBot="1">
      <c r="A41" s="93" t="s">
        <v>45</v>
      </c>
      <c r="B41" s="94"/>
      <c r="C41" s="94"/>
      <c r="D41" s="112"/>
      <c r="E41" s="6" t="s">
        <v>8</v>
      </c>
      <c r="F41" s="7" t="s">
        <v>9</v>
      </c>
      <c r="G41" s="7" t="s">
        <v>10</v>
      </c>
      <c r="H41" s="8" t="s">
        <v>11</v>
      </c>
      <c r="I41" s="9" t="s">
        <v>47</v>
      </c>
      <c r="J41" s="10" t="s">
        <v>46</v>
      </c>
    </row>
    <row r="42" spans="1:10" ht="27" customHeight="1">
      <c r="A42" s="113" t="s">
        <v>43</v>
      </c>
      <c r="B42" s="114"/>
      <c r="C42" s="31" t="s">
        <v>41</v>
      </c>
      <c r="D42" s="32" t="s">
        <v>12</v>
      </c>
      <c r="E42" s="58">
        <v>45</v>
      </c>
      <c r="F42" s="59">
        <v>5</v>
      </c>
      <c r="G42" s="97">
        <v>6045</v>
      </c>
      <c r="H42" s="70" t="s">
        <v>42</v>
      </c>
      <c r="I42" s="148" t="s">
        <v>42</v>
      </c>
      <c r="J42" s="149"/>
    </row>
    <row r="43" spans="1:10" ht="27" customHeight="1">
      <c r="A43" s="113"/>
      <c r="B43" s="114"/>
      <c r="C43" s="16" t="s">
        <v>37</v>
      </c>
      <c r="D43" s="17" t="s">
        <v>12</v>
      </c>
      <c r="E43" s="106">
        <v>4</v>
      </c>
      <c r="F43" s="51">
        <v>864</v>
      </c>
      <c r="G43" s="98"/>
      <c r="H43" s="65" t="s">
        <v>2</v>
      </c>
      <c r="I43" s="130" t="s">
        <v>42</v>
      </c>
      <c r="J43" s="131"/>
    </row>
    <row r="44" spans="1:10" ht="27" customHeight="1">
      <c r="A44" s="113"/>
      <c r="B44" s="114"/>
      <c r="C44" s="16" t="s">
        <v>38</v>
      </c>
      <c r="D44" s="17" t="s">
        <v>12</v>
      </c>
      <c r="E44" s="107"/>
      <c r="F44" s="51">
        <v>503</v>
      </c>
      <c r="G44" s="98"/>
      <c r="H44" s="65" t="s">
        <v>2</v>
      </c>
      <c r="I44" s="130" t="s">
        <v>42</v>
      </c>
      <c r="J44" s="131"/>
    </row>
    <row r="45" spans="1:10" ht="27" customHeight="1">
      <c r="A45" s="113"/>
      <c r="B45" s="114"/>
      <c r="C45" s="16" t="s">
        <v>39</v>
      </c>
      <c r="D45" s="17" t="s">
        <v>12</v>
      </c>
      <c r="E45" s="108"/>
      <c r="F45" s="51">
        <v>37</v>
      </c>
      <c r="G45" s="98"/>
      <c r="H45" s="65" t="s">
        <v>2</v>
      </c>
      <c r="I45" s="130" t="s">
        <v>42</v>
      </c>
      <c r="J45" s="131"/>
    </row>
    <row r="46" spans="1:10" ht="27" customHeight="1">
      <c r="A46" s="113"/>
      <c r="B46" s="114"/>
      <c r="C46" s="16" t="s">
        <v>48</v>
      </c>
      <c r="D46" s="17" t="s">
        <v>12</v>
      </c>
      <c r="E46" s="50">
        <v>52</v>
      </c>
      <c r="F46" s="51">
        <v>47</v>
      </c>
      <c r="G46" s="99"/>
      <c r="H46" s="65" t="s">
        <v>2</v>
      </c>
      <c r="I46" s="130" t="s">
        <v>42</v>
      </c>
      <c r="J46" s="131"/>
    </row>
    <row r="47" spans="1:10" ht="27" customHeight="1">
      <c r="A47" s="113"/>
      <c r="B47" s="114"/>
      <c r="C47" s="16" t="s">
        <v>40</v>
      </c>
      <c r="D47" s="17" t="s">
        <v>12</v>
      </c>
      <c r="E47" s="50">
        <v>0</v>
      </c>
      <c r="F47" s="51">
        <v>9</v>
      </c>
      <c r="G47" s="51">
        <v>841</v>
      </c>
      <c r="H47" s="65" t="s">
        <v>2</v>
      </c>
      <c r="I47" s="130" t="s">
        <v>42</v>
      </c>
      <c r="J47" s="131"/>
    </row>
    <row r="48" spans="1:10" ht="27" customHeight="1" thickBot="1">
      <c r="A48" s="113"/>
      <c r="B48" s="114"/>
      <c r="C48" s="33" t="s">
        <v>35</v>
      </c>
      <c r="D48" s="34" t="s">
        <v>12</v>
      </c>
      <c r="E48" s="81">
        <f>+SUM(E42:E47)</f>
        <v>101</v>
      </c>
      <c r="F48" s="81">
        <f>+SUM(F42:F47)</f>
        <v>1465</v>
      </c>
      <c r="G48" s="68">
        <f>+SUM(G42:G47)</f>
        <v>6886</v>
      </c>
      <c r="H48" s="82">
        <v>7964</v>
      </c>
      <c r="I48" s="115">
        <f>SUM(E48:H48)</f>
        <v>16416</v>
      </c>
      <c r="J48" s="116"/>
    </row>
    <row r="49" spans="1:10" ht="27" customHeight="1" thickBot="1">
      <c r="A49" s="93" t="s">
        <v>13</v>
      </c>
      <c r="B49" s="94"/>
      <c r="C49" s="94"/>
      <c r="D49" s="22" t="s">
        <v>14</v>
      </c>
      <c r="E49" s="54" t="s">
        <v>2</v>
      </c>
      <c r="F49" s="55">
        <v>119265212</v>
      </c>
      <c r="G49" s="55">
        <v>5079029</v>
      </c>
      <c r="H49" s="57">
        <v>452096</v>
      </c>
      <c r="I49" s="134">
        <f>F49+G49+H49</f>
        <v>124796337</v>
      </c>
      <c r="J49" s="135"/>
    </row>
    <row r="50" spans="1:10" ht="27" customHeight="1" thickBot="1">
      <c r="A50" s="95" t="s">
        <v>3</v>
      </c>
      <c r="B50" s="96"/>
      <c r="C50" s="96"/>
      <c r="D50" s="23" t="s">
        <v>4</v>
      </c>
      <c r="E50" s="120" t="s">
        <v>136</v>
      </c>
      <c r="F50" s="121"/>
      <c r="G50" s="121"/>
      <c r="H50" s="122"/>
      <c r="I50" s="136">
        <v>97.5</v>
      </c>
      <c r="J50" s="137"/>
    </row>
    <row r="51" spans="1:10" ht="27" customHeight="1" thickBot="1">
      <c r="A51" s="128" t="s">
        <v>15</v>
      </c>
      <c r="B51" s="24" t="s">
        <v>16</v>
      </c>
      <c r="C51" s="24"/>
      <c r="D51" s="25" t="s">
        <v>59</v>
      </c>
      <c r="E51" s="58">
        <v>4660665</v>
      </c>
      <c r="F51" s="59">
        <v>14993678</v>
      </c>
      <c r="G51" s="59">
        <v>697504</v>
      </c>
      <c r="H51" s="60">
        <f>+ROUND(H49*H59*0.365/1000,0)</f>
        <v>33003</v>
      </c>
      <c r="I51" s="142">
        <f>F51+G51</f>
        <v>15691182</v>
      </c>
      <c r="J51" s="143"/>
    </row>
    <row r="52" spans="1:10" ht="27" customHeight="1" thickBot="1">
      <c r="A52" s="129"/>
      <c r="B52" s="26" t="s">
        <v>17</v>
      </c>
      <c r="C52" s="26"/>
      <c r="D52" s="27" t="s">
        <v>59</v>
      </c>
      <c r="E52" s="50">
        <v>4649342</v>
      </c>
      <c r="F52" s="51">
        <v>13915084</v>
      </c>
      <c r="G52" s="51">
        <v>549052</v>
      </c>
      <c r="H52" s="61">
        <f>+ROUND(H51*H53/100,0)</f>
        <v>23102</v>
      </c>
      <c r="I52" s="144">
        <f>+F52+G52</f>
        <v>14464136</v>
      </c>
      <c r="J52" s="145"/>
    </row>
    <row r="53" spans="1:10" ht="27" customHeight="1" thickBot="1">
      <c r="A53" s="129"/>
      <c r="B53" s="26" t="s">
        <v>18</v>
      </c>
      <c r="C53" s="26"/>
      <c r="D53" s="27" t="s">
        <v>1</v>
      </c>
      <c r="E53" s="83">
        <f>+ROUND(E52/E51*100,1)</f>
        <v>99.8</v>
      </c>
      <c r="F53" s="63">
        <f>+ROUND(F52/F51*100,1)</f>
        <v>92.8</v>
      </c>
      <c r="G53" s="63">
        <f>+ROUND(G52/G51*100,1)</f>
        <v>78.7</v>
      </c>
      <c r="H53" s="64">
        <v>70</v>
      </c>
      <c r="I53" s="150">
        <f>+ROUND(I52/I51*100,1)</f>
        <v>92.2</v>
      </c>
      <c r="J53" s="151"/>
    </row>
    <row r="54" spans="1:10" ht="27" customHeight="1" thickBot="1">
      <c r="A54" s="129"/>
      <c r="B54" s="26" t="s">
        <v>19</v>
      </c>
      <c r="C54" s="26"/>
      <c r="D54" s="27" t="s">
        <v>59</v>
      </c>
      <c r="E54" s="50">
        <v>4644212</v>
      </c>
      <c r="F54" s="51">
        <v>13504332</v>
      </c>
      <c r="G54" s="51">
        <v>549052</v>
      </c>
      <c r="H54" s="61">
        <f>+ROUND(H51*H55/100,0)</f>
        <v>23102</v>
      </c>
      <c r="I54" s="144">
        <f>F54+G54</f>
        <v>14053384</v>
      </c>
      <c r="J54" s="145"/>
    </row>
    <row r="55" spans="1:10" ht="27" customHeight="1" thickBot="1">
      <c r="A55" s="129"/>
      <c r="B55" s="26" t="s">
        <v>20</v>
      </c>
      <c r="C55" s="26"/>
      <c r="D55" s="27" t="s">
        <v>1</v>
      </c>
      <c r="E55" s="83">
        <f>+ROUND(E54/E51*100,1)</f>
        <v>99.6</v>
      </c>
      <c r="F55" s="63">
        <f>+ROUND(F54/F51*100,1)</f>
        <v>90.1</v>
      </c>
      <c r="G55" s="63">
        <f>+ROUND(G54/G51*100,1)</f>
        <v>78.7</v>
      </c>
      <c r="H55" s="64">
        <v>70</v>
      </c>
      <c r="I55" s="146">
        <f>+ROUND(I54/I51*100,1)</f>
        <v>89.6</v>
      </c>
      <c r="J55" s="147"/>
    </row>
    <row r="56" spans="1:10" ht="27" customHeight="1" thickBot="1">
      <c r="A56" s="129"/>
      <c r="B56" s="26" t="s">
        <v>21</v>
      </c>
      <c r="C56" s="26"/>
      <c r="D56" s="27" t="s">
        <v>59</v>
      </c>
      <c r="E56" s="50">
        <v>14375</v>
      </c>
      <c r="F56" s="51">
        <v>47431</v>
      </c>
      <c r="G56" s="51">
        <v>2611</v>
      </c>
      <c r="H56" s="65" t="s">
        <v>0</v>
      </c>
      <c r="I56" s="144">
        <f>F56+G56</f>
        <v>50042</v>
      </c>
      <c r="J56" s="145"/>
    </row>
    <row r="57" spans="1:10" ht="27" customHeight="1" thickBot="1">
      <c r="A57" s="129"/>
      <c r="B57" s="26" t="s">
        <v>22</v>
      </c>
      <c r="C57" s="26"/>
      <c r="D57" s="27" t="s">
        <v>59</v>
      </c>
      <c r="E57" s="50">
        <f>+ROUND(E51/365,0)</f>
        <v>12769</v>
      </c>
      <c r="F57" s="51">
        <v>41246</v>
      </c>
      <c r="G57" s="51">
        <f>+ROUND(G51/365,0)</f>
        <v>1911</v>
      </c>
      <c r="H57" s="65" t="s">
        <v>0</v>
      </c>
      <c r="I57" s="144">
        <f>F57+G57</f>
        <v>43157</v>
      </c>
      <c r="J57" s="145"/>
    </row>
    <row r="58" spans="1:10" ht="27" customHeight="1" thickBot="1">
      <c r="A58" s="129"/>
      <c r="B58" s="26" t="s">
        <v>23</v>
      </c>
      <c r="C58" s="26"/>
      <c r="D58" s="27" t="s">
        <v>24</v>
      </c>
      <c r="E58" s="66" t="s">
        <v>2</v>
      </c>
      <c r="F58" s="51">
        <v>396</v>
      </c>
      <c r="G58" s="51">
        <f>+ROUND(G56/G49*1000*1000,0)</f>
        <v>514</v>
      </c>
      <c r="H58" s="65" t="s">
        <v>130</v>
      </c>
      <c r="I58" s="144">
        <f>+ROUND(I56/I49*1000*1000,0)</f>
        <v>401</v>
      </c>
      <c r="J58" s="145"/>
    </row>
    <row r="59" spans="1:10" ht="27" customHeight="1" thickBot="1">
      <c r="A59" s="129"/>
      <c r="B59" s="28" t="s">
        <v>25</v>
      </c>
      <c r="C59" s="28"/>
      <c r="D59" s="29" t="s">
        <v>24</v>
      </c>
      <c r="E59" s="67" t="s">
        <v>2</v>
      </c>
      <c r="F59" s="68">
        <v>344</v>
      </c>
      <c r="G59" s="68">
        <f>+ROUND(G57/G49*1000*1000,0)</f>
        <v>376</v>
      </c>
      <c r="H59" s="69">
        <v>200</v>
      </c>
      <c r="I59" s="140">
        <f>+ROUND(I57/I49*1000*1000,0)</f>
        <v>346</v>
      </c>
      <c r="J59" s="141"/>
    </row>
    <row r="60" spans="1:10" ht="27" customHeight="1">
      <c r="A60" s="117" t="s">
        <v>26</v>
      </c>
      <c r="B60" s="24" t="s">
        <v>27</v>
      </c>
      <c r="C60" s="24"/>
      <c r="D60" s="25" t="s">
        <v>59</v>
      </c>
      <c r="E60" s="84">
        <f>E64+E68+E69</f>
        <v>4804871</v>
      </c>
      <c r="F60" s="59">
        <f>F64+F68+F69</f>
        <v>11018442</v>
      </c>
      <c r="G60" s="85" t="s">
        <v>2</v>
      </c>
      <c r="H60" s="70" t="s">
        <v>0</v>
      </c>
      <c r="I60" s="71">
        <f>+I64+I68+I69</f>
        <v>15823313</v>
      </c>
      <c r="J60" s="72">
        <f>J64+J68+J69</f>
        <v>1</v>
      </c>
    </row>
    <row r="61" spans="1:10" ht="27" customHeight="1">
      <c r="A61" s="118"/>
      <c r="B61" s="123" t="s">
        <v>6</v>
      </c>
      <c r="C61" s="16" t="s">
        <v>5</v>
      </c>
      <c r="D61" s="27" t="s">
        <v>59</v>
      </c>
      <c r="E61" s="50">
        <v>3927676</v>
      </c>
      <c r="F61" s="51">
        <v>3473670</v>
      </c>
      <c r="G61" s="86" t="s">
        <v>2</v>
      </c>
      <c r="H61" s="65" t="s">
        <v>0</v>
      </c>
      <c r="I61" s="73">
        <f>E61+F61</f>
        <v>7401346</v>
      </c>
      <c r="J61" s="74">
        <f>ROUND(I61/$I$60,3)</f>
        <v>0.468</v>
      </c>
    </row>
    <row r="62" spans="1:10" ht="27" customHeight="1">
      <c r="A62" s="118"/>
      <c r="B62" s="124"/>
      <c r="C62" s="16" t="s">
        <v>28</v>
      </c>
      <c r="D62" s="27" t="s">
        <v>59</v>
      </c>
      <c r="E62" s="50">
        <v>48399</v>
      </c>
      <c r="F62" s="51">
        <v>169665</v>
      </c>
      <c r="G62" s="86" t="s">
        <v>2</v>
      </c>
      <c r="H62" s="65" t="s">
        <v>0</v>
      </c>
      <c r="I62" s="73">
        <f>E62+F62</f>
        <v>218064</v>
      </c>
      <c r="J62" s="74">
        <f aca="true" t="shared" si="1" ref="J62:J69">ROUND(I62/$I$60,3)</f>
        <v>0.014</v>
      </c>
    </row>
    <row r="63" spans="1:10" ht="27" customHeight="1">
      <c r="A63" s="118"/>
      <c r="B63" s="124"/>
      <c r="C63" s="16" t="s">
        <v>29</v>
      </c>
      <c r="D63" s="27" t="s">
        <v>59</v>
      </c>
      <c r="E63" s="50">
        <v>704659</v>
      </c>
      <c r="F63" s="51">
        <v>3343893</v>
      </c>
      <c r="G63" s="86" t="s">
        <v>2</v>
      </c>
      <c r="H63" s="65" t="s">
        <v>0</v>
      </c>
      <c r="I63" s="73">
        <f>E63+F63</f>
        <v>4048552</v>
      </c>
      <c r="J63" s="74">
        <f t="shared" si="1"/>
        <v>0.256</v>
      </c>
    </row>
    <row r="64" spans="1:10" ht="27" customHeight="1">
      <c r="A64" s="118"/>
      <c r="B64" s="125"/>
      <c r="C64" s="16" t="s">
        <v>35</v>
      </c>
      <c r="D64" s="27" t="s">
        <v>59</v>
      </c>
      <c r="E64" s="50">
        <f>SUM(E61:E63)</f>
        <v>4680734</v>
      </c>
      <c r="F64" s="51">
        <f>SUM(F61:F63)</f>
        <v>6987228</v>
      </c>
      <c r="G64" s="86" t="s">
        <v>2</v>
      </c>
      <c r="H64" s="65" t="s">
        <v>0</v>
      </c>
      <c r="I64" s="73">
        <f>SUM(I61:I63)</f>
        <v>11667962</v>
      </c>
      <c r="J64" s="74">
        <f>ROUND(I64/$I$60,3)+0.001</f>
        <v>0.738</v>
      </c>
    </row>
    <row r="65" spans="1:10" ht="27" customHeight="1">
      <c r="A65" s="118"/>
      <c r="B65" s="123" t="s">
        <v>7</v>
      </c>
      <c r="C65" s="16" t="s">
        <v>30</v>
      </c>
      <c r="D65" s="27" t="s">
        <v>59</v>
      </c>
      <c r="E65" s="50">
        <v>39881</v>
      </c>
      <c r="F65" s="51">
        <v>541583</v>
      </c>
      <c r="G65" s="86" t="s">
        <v>2</v>
      </c>
      <c r="H65" s="65" t="s">
        <v>0</v>
      </c>
      <c r="I65" s="73">
        <f>E65+F65</f>
        <v>581464</v>
      </c>
      <c r="J65" s="74">
        <f t="shared" si="1"/>
        <v>0.037</v>
      </c>
    </row>
    <row r="66" spans="1:10" ht="27" customHeight="1">
      <c r="A66" s="118"/>
      <c r="B66" s="124"/>
      <c r="C66" s="16" t="s">
        <v>31</v>
      </c>
      <c r="D66" s="27" t="s">
        <v>59</v>
      </c>
      <c r="E66" s="50">
        <v>15947</v>
      </c>
      <c r="F66" s="51">
        <v>1061726</v>
      </c>
      <c r="G66" s="86" t="s">
        <v>2</v>
      </c>
      <c r="H66" s="65" t="s">
        <v>0</v>
      </c>
      <c r="I66" s="73">
        <f>E66+F66</f>
        <v>1077673</v>
      </c>
      <c r="J66" s="74">
        <f t="shared" si="1"/>
        <v>0.068</v>
      </c>
    </row>
    <row r="67" spans="1:10" ht="27" customHeight="1">
      <c r="A67" s="118"/>
      <c r="B67" s="124"/>
      <c r="C67" s="16" t="s">
        <v>32</v>
      </c>
      <c r="D67" s="27" t="s">
        <v>59</v>
      </c>
      <c r="E67" s="50">
        <v>19986</v>
      </c>
      <c r="F67" s="51">
        <v>2027700</v>
      </c>
      <c r="G67" s="86" t="s">
        <v>2</v>
      </c>
      <c r="H67" s="65" t="s">
        <v>0</v>
      </c>
      <c r="I67" s="73">
        <f>E67+F67</f>
        <v>2047686</v>
      </c>
      <c r="J67" s="74">
        <f t="shared" si="1"/>
        <v>0.129</v>
      </c>
    </row>
    <row r="68" spans="1:10" ht="27" customHeight="1">
      <c r="A68" s="118"/>
      <c r="B68" s="125"/>
      <c r="C68" s="16" t="s">
        <v>35</v>
      </c>
      <c r="D68" s="27" t="s">
        <v>59</v>
      </c>
      <c r="E68" s="52">
        <f>SUM(E65:E67)</f>
        <v>75814</v>
      </c>
      <c r="F68" s="53">
        <f>SUM(F65:F67)</f>
        <v>3631009</v>
      </c>
      <c r="G68" s="86" t="s">
        <v>2</v>
      </c>
      <c r="H68" s="75" t="s">
        <v>0</v>
      </c>
      <c r="I68" s="76">
        <f>SUM(I65:I67)</f>
        <v>3706823</v>
      </c>
      <c r="J68" s="74">
        <f t="shared" si="1"/>
        <v>0.234</v>
      </c>
    </row>
    <row r="69" spans="1:10" ht="27" customHeight="1">
      <c r="A69" s="118"/>
      <c r="B69" s="35" t="s">
        <v>49</v>
      </c>
      <c r="C69" s="36"/>
      <c r="D69" s="37" t="s">
        <v>59</v>
      </c>
      <c r="E69" s="52">
        <v>48323</v>
      </c>
      <c r="F69" s="53">
        <v>400205</v>
      </c>
      <c r="G69" s="87" t="s">
        <v>2</v>
      </c>
      <c r="H69" s="75" t="s">
        <v>2</v>
      </c>
      <c r="I69" s="76">
        <f>E69+F69</f>
        <v>448528</v>
      </c>
      <c r="J69" s="74">
        <f t="shared" si="1"/>
        <v>0.028</v>
      </c>
    </row>
    <row r="70" spans="1:10" ht="27" customHeight="1" thickBot="1">
      <c r="A70" s="119"/>
      <c r="B70" s="28" t="s">
        <v>44</v>
      </c>
      <c r="C70" s="28"/>
      <c r="D70" s="29" t="s">
        <v>59</v>
      </c>
      <c r="E70" s="88">
        <v>4755</v>
      </c>
      <c r="F70" s="89">
        <v>4680391</v>
      </c>
      <c r="G70" s="90" t="s">
        <v>2</v>
      </c>
      <c r="H70" s="78" t="s">
        <v>0</v>
      </c>
      <c r="I70" s="91">
        <f>E70+F70</f>
        <v>4685146</v>
      </c>
      <c r="J70" s="92" t="s">
        <v>58</v>
      </c>
    </row>
    <row r="71" ht="21.75" customHeight="1">
      <c r="B71" s="38" t="s">
        <v>57</v>
      </c>
    </row>
    <row r="72" ht="21.75" customHeight="1">
      <c r="B72" s="30" t="s">
        <v>135</v>
      </c>
    </row>
    <row r="73" ht="21.75" customHeight="1">
      <c r="B73" s="30" t="s">
        <v>55</v>
      </c>
    </row>
    <row r="74" ht="21.75" customHeight="1">
      <c r="B74" s="30"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mergeCells count="56">
    <mergeCell ref="I57:J57"/>
    <mergeCell ref="I58:J58"/>
    <mergeCell ref="I18:J18"/>
    <mergeCell ref="I45:J45"/>
    <mergeCell ref="I46:J46"/>
    <mergeCell ref="I44:J44"/>
    <mergeCell ref="I19:J19"/>
    <mergeCell ref="I20:J20"/>
    <mergeCell ref="I54:J54"/>
    <mergeCell ref="I49:J49"/>
    <mergeCell ref="I42:J42"/>
    <mergeCell ref="I8:J8"/>
    <mergeCell ref="I9:J9"/>
    <mergeCell ref="I10:J10"/>
    <mergeCell ref="I55:J55"/>
    <mergeCell ref="I56:J56"/>
    <mergeCell ref="I50:J50"/>
    <mergeCell ref="I51:J51"/>
    <mergeCell ref="I52:J52"/>
    <mergeCell ref="I53:J53"/>
    <mergeCell ref="I47:J47"/>
    <mergeCell ref="I48:J48"/>
    <mergeCell ref="B65:B68"/>
    <mergeCell ref="I14:J14"/>
    <mergeCell ref="I15:J15"/>
    <mergeCell ref="I16:J16"/>
    <mergeCell ref="I17:J17"/>
    <mergeCell ref="A50:C50"/>
    <mergeCell ref="I21:J21"/>
    <mergeCell ref="I22:J22"/>
    <mergeCell ref="A51:A59"/>
    <mergeCell ref="B24:B27"/>
    <mergeCell ref="B61:B64"/>
    <mergeCell ref="I43:J43"/>
    <mergeCell ref="I5:J5"/>
    <mergeCell ref="I12:J12"/>
    <mergeCell ref="I13:J13"/>
    <mergeCell ref="I6:J6"/>
    <mergeCell ref="I7:J7"/>
    <mergeCell ref="I59:J59"/>
    <mergeCell ref="A4:D4"/>
    <mergeCell ref="A41:D41"/>
    <mergeCell ref="A42:B48"/>
    <mergeCell ref="I11:J11"/>
    <mergeCell ref="A60:A70"/>
    <mergeCell ref="E13:H13"/>
    <mergeCell ref="E50:H50"/>
    <mergeCell ref="B28:B32"/>
    <mergeCell ref="A14:A22"/>
    <mergeCell ref="A23:A33"/>
    <mergeCell ref="A12:C12"/>
    <mergeCell ref="A13:C13"/>
    <mergeCell ref="A49:C49"/>
    <mergeCell ref="G42:G46"/>
    <mergeCell ref="A5:B11"/>
    <mergeCell ref="E43:E45"/>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64:I68 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40" customWidth="1"/>
    <col min="3" max="3" width="15.625" style="40" customWidth="1"/>
    <col min="6" max="6" width="17.125" style="0" customWidth="1"/>
    <col min="7" max="7" width="9.00390625" style="40" customWidth="1"/>
    <col min="8" max="8" width="15.875" style="40" customWidth="1"/>
  </cols>
  <sheetData>
    <row r="2" spans="1:8" ht="13.5">
      <c r="A2" t="s">
        <v>60</v>
      </c>
      <c r="C2" s="40" t="s">
        <v>127</v>
      </c>
      <c r="F2" t="s">
        <v>128</v>
      </c>
      <c r="H2" s="40" t="s">
        <v>127</v>
      </c>
    </row>
    <row r="4" spans="1:9" ht="13.5">
      <c r="A4" t="s">
        <v>61</v>
      </c>
      <c r="B4" s="40">
        <v>111709</v>
      </c>
      <c r="C4" s="40" t="s">
        <v>64</v>
      </c>
      <c r="D4">
        <v>887</v>
      </c>
      <c r="F4" t="s">
        <v>61</v>
      </c>
      <c r="G4" s="40">
        <v>95573</v>
      </c>
      <c r="H4" s="40" t="s">
        <v>64</v>
      </c>
      <c r="I4">
        <v>629</v>
      </c>
    </row>
    <row r="5" spans="1:9" ht="13.5">
      <c r="A5" t="s">
        <v>62</v>
      </c>
      <c r="B5" s="40">
        <v>14691</v>
      </c>
      <c r="C5" s="40" t="s">
        <v>69</v>
      </c>
      <c r="D5">
        <v>694</v>
      </c>
      <c r="F5" t="s">
        <v>62</v>
      </c>
      <c r="G5" s="40">
        <v>12978</v>
      </c>
      <c r="H5" s="40" t="s">
        <v>69</v>
      </c>
      <c r="I5">
        <v>184</v>
      </c>
    </row>
    <row r="6" spans="1:9" ht="13.5">
      <c r="A6" t="s">
        <v>63</v>
      </c>
      <c r="B6" s="40">
        <v>40303</v>
      </c>
      <c r="C6" s="40" t="s">
        <v>84</v>
      </c>
      <c r="D6">
        <v>10</v>
      </c>
      <c r="F6" t="s">
        <v>63</v>
      </c>
      <c r="G6" s="40">
        <v>34622</v>
      </c>
      <c r="H6" s="40" t="s">
        <v>84</v>
      </c>
      <c r="I6">
        <v>9</v>
      </c>
    </row>
    <row r="7" spans="1:9" ht="13.5">
      <c r="A7" t="s">
        <v>64</v>
      </c>
      <c r="B7" s="40">
        <v>85128</v>
      </c>
      <c r="C7" s="40" t="s">
        <v>95</v>
      </c>
      <c r="D7">
        <v>184</v>
      </c>
      <c r="F7" t="s">
        <v>64</v>
      </c>
      <c r="G7" s="40">
        <v>75496</v>
      </c>
      <c r="H7" s="40" t="s">
        <v>95</v>
      </c>
      <c r="I7">
        <v>372</v>
      </c>
    </row>
    <row r="8" spans="1:9" ht="13.5">
      <c r="A8" t="s">
        <v>65</v>
      </c>
      <c r="B8" s="40">
        <v>33533</v>
      </c>
      <c r="C8" s="40" t="s">
        <v>96</v>
      </c>
      <c r="D8">
        <v>646</v>
      </c>
      <c r="F8" t="s">
        <v>65</v>
      </c>
      <c r="G8" s="40">
        <v>25584</v>
      </c>
      <c r="H8" s="40" t="s">
        <v>96</v>
      </c>
      <c r="I8">
        <v>646</v>
      </c>
    </row>
    <row r="9" spans="1:9" ht="13.5">
      <c r="A9" t="s">
        <v>66</v>
      </c>
      <c r="B9" s="40">
        <v>24060</v>
      </c>
      <c r="C9" s="40" t="s">
        <v>102</v>
      </c>
      <c r="D9">
        <v>218</v>
      </c>
      <c r="F9" t="s">
        <v>66</v>
      </c>
      <c r="G9" s="40">
        <v>15671</v>
      </c>
      <c r="H9" s="40" t="s">
        <v>102</v>
      </c>
      <c r="I9">
        <v>218</v>
      </c>
    </row>
    <row r="10" spans="1:7" ht="13.5">
      <c r="A10" t="s">
        <v>67</v>
      </c>
      <c r="B10" s="40">
        <v>12861</v>
      </c>
      <c r="F10" t="s">
        <v>67</v>
      </c>
      <c r="G10" s="40">
        <v>11036</v>
      </c>
    </row>
    <row r="11" spans="1:7" ht="13.5">
      <c r="A11" t="s">
        <v>68</v>
      </c>
      <c r="B11" s="40">
        <v>22246</v>
      </c>
      <c r="F11" t="s">
        <v>68</v>
      </c>
      <c r="G11" s="40">
        <v>18510</v>
      </c>
    </row>
    <row r="12" spans="1:7" ht="13.5">
      <c r="A12" t="s">
        <v>69</v>
      </c>
      <c r="B12" s="40">
        <v>21461</v>
      </c>
      <c r="F12" t="s">
        <v>69</v>
      </c>
      <c r="G12" s="40">
        <v>12118</v>
      </c>
    </row>
    <row r="13" spans="1:7" ht="13.5">
      <c r="A13" t="s">
        <v>70</v>
      </c>
      <c r="B13" s="40">
        <v>24519</v>
      </c>
      <c r="F13" t="s">
        <v>70</v>
      </c>
      <c r="G13" s="40">
        <v>20274</v>
      </c>
    </row>
    <row r="14" spans="1:7" ht="13.5">
      <c r="A14" t="s">
        <v>71</v>
      </c>
      <c r="B14" s="40">
        <v>4675</v>
      </c>
      <c r="F14" t="s">
        <v>71</v>
      </c>
      <c r="G14" s="40">
        <v>3671</v>
      </c>
    </row>
    <row r="15" spans="1:7" ht="13.5">
      <c r="A15" t="s">
        <v>72</v>
      </c>
      <c r="B15" s="40">
        <v>10576</v>
      </c>
      <c r="F15" t="s">
        <v>72</v>
      </c>
      <c r="G15" s="40">
        <v>9000</v>
      </c>
    </row>
    <row r="16" spans="1:7" ht="13.5">
      <c r="A16" t="s">
        <v>73</v>
      </c>
      <c r="B16" s="40">
        <v>6010</v>
      </c>
      <c r="F16" t="s">
        <v>73</v>
      </c>
      <c r="G16" s="40">
        <v>4877</v>
      </c>
    </row>
    <row r="17" spans="1:7" ht="13.5">
      <c r="A17" t="s">
        <v>74</v>
      </c>
      <c r="B17" s="40">
        <v>2950</v>
      </c>
      <c r="F17" t="s">
        <v>74</v>
      </c>
      <c r="G17" s="40">
        <v>2403</v>
      </c>
    </row>
    <row r="18" spans="1:7" ht="13.5">
      <c r="A18" t="s">
        <v>75</v>
      </c>
      <c r="B18" s="40">
        <v>10289</v>
      </c>
      <c r="F18" t="s">
        <v>75</v>
      </c>
      <c r="G18" s="40">
        <v>5104</v>
      </c>
    </row>
    <row r="19" spans="1:7" ht="13.5">
      <c r="A19" t="s">
        <v>76</v>
      </c>
      <c r="B19" s="40">
        <v>3920</v>
      </c>
      <c r="F19" t="s">
        <v>76</v>
      </c>
      <c r="G19" s="40">
        <v>3252</v>
      </c>
    </row>
    <row r="20" spans="1:7" ht="13.5">
      <c r="A20" t="s">
        <v>77</v>
      </c>
      <c r="B20" s="40">
        <v>5461</v>
      </c>
      <c r="F20" t="s">
        <v>77</v>
      </c>
      <c r="G20" s="40">
        <v>2225</v>
      </c>
    </row>
    <row r="21" spans="1:7" ht="13.5">
      <c r="A21" t="s">
        <v>78</v>
      </c>
      <c r="B21" s="40">
        <v>8764</v>
      </c>
      <c r="F21" t="s">
        <v>78</v>
      </c>
      <c r="G21" s="40">
        <v>6647</v>
      </c>
    </row>
    <row r="22" spans="1:7" ht="13.5">
      <c r="A22" t="s">
        <v>79</v>
      </c>
      <c r="B22" s="40">
        <v>2230</v>
      </c>
      <c r="F22" t="s">
        <v>79</v>
      </c>
      <c r="G22" s="40">
        <v>1707</v>
      </c>
    </row>
    <row r="23" spans="1:7" ht="13.5">
      <c r="A23" t="s">
        <v>80</v>
      </c>
      <c r="B23" s="40">
        <v>8302</v>
      </c>
      <c r="F23" t="s">
        <v>80</v>
      </c>
      <c r="G23" s="40">
        <v>6888</v>
      </c>
    </row>
    <row r="24" spans="1:7" ht="13.5">
      <c r="A24" t="s">
        <v>81</v>
      </c>
      <c r="B24" s="40">
        <v>13614</v>
      </c>
      <c r="F24" t="s">
        <v>81</v>
      </c>
      <c r="G24" s="40">
        <v>11942</v>
      </c>
    </row>
    <row r="25" spans="1:7" ht="13.5">
      <c r="A25" t="s">
        <v>82</v>
      </c>
      <c r="B25" s="40">
        <v>3318</v>
      </c>
      <c r="F25" t="s">
        <v>82</v>
      </c>
      <c r="G25" s="40">
        <v>2668</v>
      </c>
    </row>
    <row r="26" spans="1:7" ht="13.5">
      <c r="A26" t="s">
        <v>83</v>
      </c>
      <c r="B26" s="40">
        <v>7372</v>
      </c>
      <c r="F26" t="s">
        <v>83</v>
      </c>
      <c r="G26" s="40">
        <v>5973</v>
      </c>
    </row>
    <row r="27" spans="1:7" ht="13.5">
      <c r="A27" t="s">
        <v>84</v>
      </c>
      <c r="B27" s="40">
        <v>15484</v>
      </c>
      <c r="F27" t="s">
        <v>84</v>
      </c>
      <c r="G27" s="40">
        <v>13192</v>
      </c>
    </row>
    <row r="28" spans="1:7" ht="13.5">
      <c r="A28" t="s">
        <v>85</v>
      </c>
      <c r="B28" s="40">
        <v>29304</v>
      </c>
      <c r="F28" t="s">
        <v>85</v>
      </c>
      <c r="G28" s="40">
        <v>24871</v>
      </c>
    </row>
    <row r="29" spans="1:7" ht="13.5">
      <c r="A29" t="s">
        <v>86</v>
      </c>
      <c r="B29" s="40">
        <v>45364</v>
      </c>
      <c r="F29" t="s">
        <v>86</v>
      </c>
      <c r="G29" s="40">
        <v>39693</v>
      </c>
    </row>
    <row r="30" spans="1:7" ht="13.5">
      <c r="A30" t="s">
        <v>87</v>
      </c>
      <c r="B30" s="40">
        <v>13065</v>
      </c>
      <c r="F30" t="s">
        <v>87</v>
      </c>
      <c r="G30" s="40">
        <v>10688</v>
      </c>
    </row>
    <row r="31" spans="1:7" ht="13.5">
      <c r="A31" t="s">
        <v>88</v>
      </c>
      <c r="B31" s="40">
        <v>2398</v>
      </c>
      <c r="F31" t="s">
        <v>88</v>
      </c>
      <c r="G31" s="40">
        <v>1534</v>
      </c>
    </row>
    <row r="32" spans="1:7" ht="13.5">
      <c r="A32" t="s">
        <v>89</v>
      </c>
      <c r="B32" s="40">
        <v>4119</v>
      </c>
      <c r="F32" t="s">
        <v>89</v>
      </c>
      <c r="G32" s="40">
        <v>3751</v>
      </c>
    </row>
    <row r="33" spans="1:7" ht="13.5">
      <c r="A33" t="s">
        <v>90</v>
      </c>
      <c r="B33" s="40">
        <v>4834</v>
      </c>
      <c r="F33" t="s">
        <v>90</v>
      </c>
      <c r="G33" s="40">
        <v>2082</v>
      </c>
    </row>
    <row r="34" spans="1:7" ht="13.5">
      <c r="A34" t="s">
        <v>91</v>
      </c>
      <c r="B34" s="40">
        <v>10621</v>
      </c>
      <c r="F34" t="s">
        <v>91</v>
      </c>
      <c r="G34" s="40">
        <v>9195</v>
      </c>
    </row>
    <row r="35" spans="1:7" ht="13.5">
      <c r="A35" t="s">
        <v>92</v>
      </c>
      <c r="B35" s="40">
        <v>28919</v>
      </c>
      <c r="F35" t="s">
        <v>92</v>
      </c>
      <c r="G35" s="40">
        <v>24159</v>
      </c>
    </row>
    <row r="36" spans="1:7" ht="13.5">
      <c r="A36" t="s">
        <v>93</v>
      </c>
      <c r="B36" s="40">
        <v>28724</v>
      </c>
      <c r="F36" t="s">
        <v>93</v>
      </c>
      <c r="G36" s="40">
        <v>24964</v>
      </c>
    </row>
    <row r="37" spans="1:7" ht="13.5">
      <c r="A37" t="s">
        <v>94</v>
      </c>
      <c r="B37" s="40">
        <v>2000</v>
      </c>
      <c r="F37" t="s">
        <v>94</v>
      </c>
      <c r="G37" s="40">
        <v>1808</v>
      </c>
    </row>
    <row r="38" spans="1:7" ht="13.5">
      <c r="A38" t="s">
        <v>95</v>
      </c>
      <c r="B38" s="40">
        <v>3324</v>
      </c>
      <c r="F38" t="s">
        <v>95</v>
      </c>
      <c r="G38" s="40">
        <v>2784</v>
      </c>
    </row>
    <row r="39" spans="1:7" ht="13.5">
      <c r="A39" t="s">
        <v>96</v>
      </c>
      <c r="B39" s="40">
        <v>5400</v>
      </c>
      <c r="F39" t="s">
        <v>96</v>
      </c>
      <c r="G39" s="40">
        <v>4104</v>
      </c>
    </row>
    <row r="40" spans="1:7" ht="13.5">
      <c r="A40" t="s">
        <v>97</v>
      </c>
      <c r="B40" s="40">
        <v>3755</v>
      </c>
      <c r="F40" t="s">
        <v>97</v>
      </c>
      <c r="G40" s="40">
        <v>3211</v>
      </c>
    </row>
    <row r="41" spans="1:7" ht="13.5">
      <c r="A41" t="s">
        <v>98</v>
      </c>
      <c r="B41" s="40">
        <v>10309</v>
      </c>
      <c r="F41" t="s">
        <v>98</v>
      </c>
      <c r="G41" s="40">
        <v>9915</v>
      </c>
    </row>
    <row r="42" spans="1:7" ht="13.5">
      <c r="A42" t="s">
        <v>99</v>
      </c>
      <c r="B42" s="40">
        <v>2837</v>
      </c>
      <c r="F42" t="s">
        <v>99</v>
      </c>
      <c r="G42" s="40">
        <v>2392</v>
      </c>
    </row>
    <row r="43" spans="1:7" ht="13.5">
      <c r="A43" t="s">
        <v>100</v>
      </c>
      <c r="B43" s="40">
        <v>2764</v>
      </c>
      <c r="F43" t="s">
        <v>100</v>
      </c>
      <c r="G43" s="40">
        <v>1019</v>
      </c>
    </row>
    <row r="44" spans="1:7" ht="13.5">
      <c r="A44" t="s">
        <v>101</v>
      </c>
      <c r="B44" s="40">
        <v>3704</v>
      </c>
      <c r="F44" t="s">
        <v>101</v>
      </c>
      <c r="G44" s="40">
        <v>2896</v>
      </c>
    </row>
    <row r="45" spans="1:7" ht="13.5">
      <c r="A45" t="s">
        <v>102</v>
      </c>
      <c r="B45" s="40">
        <v>72200</v>
      </c>
      <c r="F45" t="s">
        <v>102</v>
      </c>
      <c r="G45" s="40">
        <v>62030</v>
      </c>
    </row>
    <row r="46" spans="1:7" ht="13.5">
      <c r="A46" t="s">
        <v>103</v>
      </c>
      <c r="B46" s="40">
        <v>15265</v>
      </c>
      <c r="F46" t="s">
        <v>103</v>
      </c>
      <c r="G46" s="40">
        <v>11789</v>
      </c>
    </row>
    <row r="47" spans="1:7" ht="13.5">
      <c r="A47" t="s">
        <v>104</v>
      </c>
      <c r="B47" s="40">
        <v>8528</v>
      </c>
      <c r="F47" t="s">
        <v>104</v>
      </c>
      <c r="G47" s="40">
        <v>7721</v>
      </c>
    </row>
    <row r="48" spans="1:7" ht="13.5">
      <c r="A48" t="s">
        <v>105</v>
      </c>
      <c r="B48" s="40">
        <v>10633</v>
      </c>
      <c r="F48" t="s">
        <v>105</v>
      </c>
      <c r="G48" s="40">
        <v>4860</v>
      </c>
    </row>
    <row r="49" spans="1:7" ht="13.5">
      <c r="A49" t="s">
        <v>106</v>
      </c>
      <c r="B49" s="40">
        <v>5946</v>
      </c>
      <c r="F49" t="s">
        <v>106</v>
      </c>
      <c r="G49" s="40">
        <v>4611</v>
      </c>
    </row>
    <row r="50" spans="1:7" ht="13.5">
      <c r="A50" t="s">
        <v>107</v>
      </c>
      <c r="B50" s="40">
        <v>2559</v>
      </c>
      <c r="F50" t="s">
        <v>107</v>
      </c>
      <c r="G50" s="40">
        <v>742</v>
      </c>
    </row>
    <row r="51" spans="1:7" ht="13.5">
      <c r="A51" t="s">
        <v>108</v>
      </c>
      <c r="B51" s="40">
        <v>5522</v>
      </c>
      <c r="F51" t="s">
        <v>108</v>
      </c>
      <c r="G51" s="40">
        <v>4701</v>
      </c>
    </row>
    <row r="52" spans="1:7" ht="13.5">
      <c r="A52" t="s">
        <v>109</v>
      </c>
      <c r="B52" s="40">
        <v>3469</v>
      </c>
      <c r="F52" t="s">
        <v>109</v>
      </c>
      <c r="G52" s="40">
        <v>1789</v>
      </c>
    </row>
    <row r="53" spans="1:7" ht="13.5">
      <c r="A53" t="s">
        <v>110</v>
      </c>
      <c r="B53" s="40">
        <v>1754</v>
      </c>
      <c r="F53" t="s">
        <v>110</v>
      </c>
      <c r="G53" s="40">
        <v>1381</v>
      </c>
    </row>
    <row r="54" spans="1:7" ht="13.5">
      <c r="A54" t="s">
        <v>111</v>
      </c>
      <c r="B54" s="40">
        <v>37079</v>
      </c>
      <c r="F54" t="s">
        <v>111</v>
      </c>
      <c r="G54" s="40">
        <v>32058</v>
      </c>
    </row>
    <row r="55" spans="1:7" ht="13.5">
      <c r="A55" t="s">
        <v>112</v>
      </c>
      <c r="B55" s="40">
        <v>2365</v>
      </c>
      <c r="F55" t="s">
        <v>112</v>
      </c>
      <c r="G55" s="40">
        <v>1921</v>
      </c>
    </row>
    <row r="56" spans="1:7" ht="13.5">
      <c r="A56" t="s">
        <v>113</v>
      </c>
      <c r="B56" s="40">
        <v>2456</v>
      </c>
      <c r="F56" t="s">
        <v>113</v>
      </c>
      <c r="G56" s="40">
        <v>1764</v>
      </c>
    </row>
    <row r="57" spans="1:7" ht="13.5">
      <c r="A57" t="s">
        <v>114</v>
      </c>
      <c r="B57" s="40">
        <v>3689</v>
      </c>
      <c r="F57" t="s">
        <v>114</v>
      </c>
      <c r="G57" s="40">
        <v>3096</v>
      </c>
    </row>
    <row r="58" spans="1:7" ht="13.5">
      <c r="A58" t="s">
        <v>115</v>
      </c>
      <c r="B58" s="40">
        <v>2977</v>
      </c>
      <c r="F58" t="s">
        <v>115</v>
      </c>
      <c r="G58" s="40">
        <v>2649</v>
      </c>
    </row>
    <row r="59" spans="1:7" ht="13.5">
      <c r="A59" t="s">
        <v>116</v>
      </c>
      <c r="B59" s="40">
        <v>2015</v>
      </c>
      <c r="F59" t="s">
        <v>116</v>
      </c>
      <c r="G59" s="40">
        <v>1589</v>
      </c>
    </row>
    <row r="60" spans="1:7" ht="13.5">
      <c r="A60" t="s">
        <v>117</v>
      </c>
      <c r="B60" s="40">
        <v>3775</v>
      </c>
      <c r="F60" t="s">
        <v>117</v>
      </c>
      <c r="G60" s="40">
        <v>2978</v>
      </c>
    </row>
    <row r="61" spans="1:7" ht="13.5">
      <c r="A61" t="s">
        <v>118</v>
      </c>
      <c r="B61" s="40">
        <v>4193</v>
      </c>
      <c r="F61" t="s">
        <v>118</v>
      </c>
      <c r="G61" s="40">
        <v>3066</v>
      </c>
    </row>
    <row r="62" spans="1:7" ht="13.5">
      <c r="A62" t="s">
        <v>119</v>
      </c>
      <c r="B62" s="40">
        <v>2508</v>
      </c>
      <c r="F62" t="s">
        <v>119</v>
      </c>
      <c r="G62" s="40">
        <v>953</v>
      </c>
    </row>
    <row r="63" spans="1:7" ht="13.5">
      <c r="A63" t="s">
        <v>120</v>
      </c>
      <c r="B63" s="40">
        <v>2334</v>
      </c>
      <c r="F63" t="s">
        <v>120</v>
      </c>
      <c r="G63" s="40">
        <v>1118</v>
      </c>
    </row>
    <row r="64" spans="1:7" ht="13.5">
      <c r="A64" t="s">
        <v>121</v>
      </c>
      <c r="B64" s="40">
        <v>6963</v>
      </c>
      <c r="F64" t="s">
        <v>121</v>
      </c>
      <c r="G64" s="40">
        <v>4066</v>
      </c>
    </row>
    <row r="65" spans="1:7" ht="13.5">
      <c r="A65" t="s">
        <v>122</v>
      </c>
      <c r="B65" s="40">
        <v>4192</v>
      </c>
      <c r="F65" t="s">
        <v>122</v>
      </c>
      <c r="G65" s="40">
        <v>3488</v>
      </c>
    </row>
    <row r="66" spans="1:7" ht="13.5">
      <c r="A66" t="s">
        <v>123</v>
      </c>
      <c r="B66" s="40">
        <v>1236</v>
      </c>
      <c r="F66" t="s">
        <v>123</v>
      </c>
      <c r="G66" s="40">
        <v>732</v>
      </c>
    </row>
    <row r="67" spans="1:7" ht="13.5">
      <c r="A67" t="s">
        <v>124</v>
      </c>
      <c r="B67" s="40">
        <v>2415</v>
      </c>
      <c r="F67" t="s">
        <v>124</v>
      </c>
      <c r="G67" s="40">
        <v>1482</v>
      </c>
    </row>
    <row r="68" spans="1:7" ht="13.5">
      <c r="A68" t="s">
        <v>125</v>
      </c>
      <c r="B68" s="40">
        <v>1742</v>
      </c>
      <c r="F68" t="s">
        <v>125</v>
      </c>
      <c r="G68" s="40">
        <v>1438</v>
      </c>
    </row>
    <row r="69" spans="1:7" ht="13.5">
      <c r="A69" t="s">
        <v>126</v>
      </c>
      <c r="B69" s="40">
        <v>1871</v>
      </c>
      <c r="F69" t="s">
        <v>126</v>
      </c>
      <c r="G69" s="40">
        <v>1482</v>
      </c>
    </row>
    <row r="70" spans="1:9" s="43" customFormat="1" ht="13.5">
      <c r="A70" s="41" t="s">
        <v>129</v>
      </c>
      <c r="B70" s="42">
        <f>SUM(B4:B69)</f>
        <v>902603</v>
      </c>
      <c r="C70" s="42"/>
      <c r="D70" s="42">
        <f>SUM(D4:D69)</f>
        <v>2639</v>
      </c>
      <c r="F70" s="41" t="s">
        <v>129</v>
      </c>
      <c r="G70" s="42">
        <f>SUM(G4:G69)</f>
        <v>733981</v>
      </c>
      <c r="H70" s="42"/>
      <c r="I70" s="42">
        <f>SUM(I4:I69)</f>
        <v>2058</v>
      </c>
    </row>
    <row r="76" ht="13.5">
      <c r="F76" s="39"/>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2012-01-27T00:42:31Z</cp:lastPrinted>
  <dcterms:created xsi:type="dcterms:W3CDTF">1999-12-10T02:02:31Z</dcterms:created>
  <dcterms:modified xsi:type="dcterms:W3CDTF">2012-04-20T01:31:13Z</dcterms:modified>
  <cp:category/>
  <cp:version/>
  <cp:contentType/>
  <cp:contentStatus/>
</cp:coreProperties>
</file>