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40" tabRatio="579" activeTab="0"/>
  </bookViews>
  <sheets>
    <sheet name="23" sheetId="1" r:id="rId1"/>
    <sheet name="14" sheetId="2" state="hidden" r:id="rId2"/>
  </sheets>
  <definedNames>
    <definedName name="_xlnm._FilterDatabase" localSheetId="1" hidden="1">'14'!$A$4:$AH$80</definedName>
    <definedName name="_xlnm.Print_Titles" localSheetId="0">'23'!$1:$5</definedName>
  </definedNames>
  <calcPr fullCalcOnLoad="1"/>
</workbook>
</file>

<file path=xl/sharedStrings.xml><?xml version="1.0" encoding="utf-8"?>
<sst xmlns="http://schemas.openxmlformats.org/spreadsheetml/2006/main" count="331" uniqueCount="189">
  <si>
    <t>番号</t>
  </si>
  <si>
    <t>事業体名</t>
  </si>
  <si>
    <t>長野市</t>
  </si>
  <si>
    <t>中野市</t>
  </si>
  <si>
    <t>上田市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</si>
  <si>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</si>
  <si>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</si>
  <si>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</si>
  <si>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</si>
  <si>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</si>
  <si>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</si>
  <si>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</si>
  <si>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</si>
  <si>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</si>
  <si>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</si>
  <si>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</si>
  <si>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</si>
  <si>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</si>
  <si>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</si>
  <si>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</si>
  <si>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</si>
  <si>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</si>
  <si>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</si>
  <si>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</si>
  <si>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</si>
  <si>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上田市（丸子地区）</t>
  </si>
  <si>
    <t>茅野市</t>
  </si>
  <si>
    <t>塩尻市</t>
  </si>
  <si>
    <t>立科町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</si>
  <si>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</si>
  <si>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</si>
  <si>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</si>
  <si>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</si>
  <si>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</si>
  <si>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</si>
  <si>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</si>
  <si>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</si>
  <si>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</si>
  <si>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</si>
  <si>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</si>
  <si>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</si>
  <si>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</si>
  <si>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</si>
  <si>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</si>
  <si>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</si>
  <si>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</si>
  <si>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</si>
  <si>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</si>
  <si>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</si>
  <si>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</si>
  <si>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</si>
  <si>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</si>
  <si>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</si>
  <si>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</si>
  <si>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</si>
  <si>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</si>
  <si>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</si>
  <si>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</si>
  <si>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</si>
  <si>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</si>
  <si>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</si>
  <si>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</si>
  <si>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</si>
  <si>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</si>
  <si>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</si>
  <si>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河川水（表流水（自流））</t>
  </si>
  <si>
    <t>湧水</t>
  </si>
  <si>
    <t>深井戸数（本）</t>
  </si>
  <si>
    <t>浅井戸数（本）</t>
  </si>
  <si>
    <t>上小</t>
  </si>
  <si>
    <t>上伊那</t>
  </si>
  <si>
    <t>下伊那</t>
  </si>
  <si>
    <t>北安曇</t>
  </si>
  <si>
    <t>１４．取水量（上水道）</t>
  </si>
  <si>
    <t>地表水</t>
  </si>
  <si>
    <t>地下水</t>
  </si>
  <si>
    <t>浄水受水</t>
  </si>
  <si>
    <t>地表水</t>
  </si>
  <si>
    <t>地下水</t>
  </si>
  <si>
    <t>原水受水</t>
  </si>
  <si>
    <t>浄水受水</t>
  </si>
  <si>
    <t>ダム</t>
  </si>
  <si>
    <t>湖沼水</t>
  </si>
  <si>
    <t>伏流水</t>
  </si>
  <si>
    <t>浅井戸水</t>
  </si>
  <si>
    <t>深井戸水</t>
  </si>
  <si>
    <t>ダム</t>
  </si>
  <si>
    <t>湖沼水</t>
  </si>
  <si>
    <t>深井戸水</t>
  </si>
  <si>
    <t>地方
事務所</t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</si>
  <si>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</si>
  <si>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</si>
  <si>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長野市</t>
  </si>
  <si>
    <t>湧水</t>
  </si>
  <si>
    <t>中野市</t>
  </si>
  <si>
    <t>諏訪市</t>
  </si>
  <si>
    <t>上田市</t>
  </si>
  <si>
    <t>小諸市</t>
  </si>
  <si>
    <t>松本市(松本地区)</t>
  </si>
  <si>
    <t>大町市</t>
  </si>
  <si>
    <t>須坂市</t>
  </si>
  <si>
    <t>軽井沢町</t>
  </si>
  <si>
    <t>岡谷市</t>
  </si>
  <si>
    <t>下諏訪町</t>
  </si>
  <si>
    <t>木曽町</t>
  </si>
  <si>
    <t>山ノ内町</t>
  </si>
  <si>
    <t>小布施町</t>
  </si>
  <si>
    <t>野沢温泉村</t>
  </si>
  <si>
    <t>千曲市</t>
  </si>
  <si>
    <t>波田町</t>
  </si>
  <si>
    <t>安曇野市（穂高地区）</t>
  </si>
  <si>
    <t>伊那市</t>
  </si>
  <si>
    <t>佐久水道企業団</t>
  </si>
  <si>
    <t>池田町</t>
  </si>
  <si>
    <t>木島平村</t>
  </si>
  <si>
    <t>松本市(梓川地区)</t>
  </si>
  <si>
    <t>辰野町</t>
  </si>
  <si>
    <t>小海町</t>
  </si>
  <si>
    <t>茅野市</t>
  </si>
  <si>
    <t>飯山市</t>
  </si>
  <si>
    <t>塩尻市</t>
  </si>
  <si>
    <t>駒ヶ根市</t>
  </si>
  <si>
    <t>松本市(四賀地区)</t>
  </si>
  <si>
    <t>山形村</t>
  </si>
  <si>
    <t>立科町</t>
  </si>
  <si>
    <t>安曇野市（三郷地区）</t>
  </si>
  <si>
    <t>東御市</t>
  </si>
  <si>
    <t>茅野市（蓼科地区）</t>
  </si>
  <si>
    <t>富士見町</t>
  </si>
  <si>
    <t>箕輪町</t>
  </si>
  <si>
    <t>安曇野市（豊科地区）</t>
  </si>
  <si>
    <t>白馬村</t>
  </si>
  <si>
    <t>茅野市（白樺湖地区）</t>
  </si>
  <si>
    <t>上田市（菅平地区）</t>
  </si>
  <si>
    <t>（株）蓼科ビレッジ</t>
  </si>
  <si>
    <t>上田市（丸子地区）</t>
  </si>
  <si>
    <t>東急不動産（株）</t>
  </si>
  <si>
    <t>信濃町</t>
  </si>
  <si>
    <t>鹿島リゾート（株）</t>
  </si>
  <si>
    <t>高山村</t>
  </si>
  <si>
    <t>安曇野市（明科地区）</t>
  </si>
  <si>
    <t>宮田村</t>
  </si>
  <si>
    <t>飯綱町（牟礼地区）</t>
  </si>
  <si>
    <t>原村</t>
  </si>
  <si>
    <t>長野県</t>
  </si>
  <si>
    <t>飯島町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</si>
  <si>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</si>
  <si>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</si>
  <si>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</si>
  <si>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</si>
  <si>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</si>
  <si>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</si>
  <si>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</si>
  <si>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</si>
  <si>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（株）三井の森</t>
  </si>
  <si>
    <t>松川町</t>
  </si>
  <si>
    <t>（株）八ヶ岳高原ロッジ</t>
  </si>
  <si>
    <t>中川村</t>
  </si>
  <si>
    <t>２－１　取水量</t>
  </si>
  <si>
    <t>計画一日最大取水量(m3)</t>
  </si>
  <si>
    <t>年間取水量（千m3）</t>
  </si>
  <si>
    <t>地表水</t>
  </si>
  <si>
    <t>地下水</t>
  </si>
  <si>
    <t>浄水受水</t>
  </si>
  <si>
    <t>ダム放流</t>
  </si>
  <si>
    <t>ダム直接</t>
  </si>
  <si>
    <t>ダム計</t>
  </si>
  <si>
    <t>湖沼水</t>
  </si>
  <si>
    <t>その他</t>
  </si>
  <si>
    <t>水源(湧水)</t>
  </si>
  <si>
    <t>番
号</t>
  </si>
  <si>
    <t>地
事</t>
  </si>
  <si>
    <t>順
番</t>
  </si>
  <si>
    <t xml:space="preserve">kei </t>
  </si>
  <si>
    <t>K229</t>
  </si>
  <si>
    <t>kei</t>
  </si>
  <si>
    <t>K301</t>
  </si>
  <si>
    <t>南箕輪村</t>
  </si>
  <si>
    <t>全県</t>
  </si>
  <si>
    <t>松本市（松本）</t>
  </si>
  <si>
    <t>松本市（梓川）</t>
  </si>
  <si>
    <t>松本市（四賀）</t>
  </si>
  <si>
    <t>松本市（波田）</t>
  </si>
  <si>
    <t>安曇野市（三郷）</t>
  </si>
  <si>
    <t>安曇野市（穂高）</t>
  </si>
  <si>
    <t>安曇野市（豊科）</t>
  </si>
  <si>
    <t>安曇野市（明科）</t>
  </si>
  <si>
    <t>安曇野市（堀金）</t>
  </si>
  <si>
    <t>山形村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</si>
</sst>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5" fillId="33" borderId="11" xfId="48" applyFont="1" applyFill="1" applyBorder="1" applyAlignment="1" applyProtection="1">
      <alignment vertical="center"/>
      <protection/>
    </xf>
    <xf numFmtId="38" fontId="5" fillId="33" borderId="12" xfId="48" applyFont="1" applyFill="1" applyBorder="1" applyAlignment="1" applyProtection="1">
      <alignment vertical="center"/>
      <protection/>
    </xf>
    <xf numFmtId="38" fontId="5" fillId="33" borderId="13" xfId="48" applyFont="1" applyFill="1" applyBorder="1" applyAlignment="1" applyProtection="1">
      <alignment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  <xf numFmtId="38" fontId="6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0" borderId="14" xfId="48" applyFont="1" applyFill="1" applyBorder="1" applyAlignment="1" applyProtection="1">
      <alignment horizontal="center" vertical="center" wrapText="1"/>
      <protection/>
    </xf>
    <xf numFmtId="38" fontId="5" fillId="0" borderId="15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vertical="center"/>
      <protection/>
    </xf>
    <xf numFmtId="38" fontId="5" fillId="33" borderId="17" xfId="48" applyFont="1" applyFill="1" applyBorder="1" applyAlignment="1" applyProtection="1">
      <alignment vertical="center"/>
      <protection/>
    </xf>
    <xf numFmtId="38" fontId="6" fillId="34" borderId="0" xfId="48" applyFont="1" applyFill="1" applyAlignment="1">
      <alignment horizontal="center" vertical="center" wrapText="1"/>
    </xf>
    <xf numFmtId="38" fontId="6" fillId="34" borderId="0" xfId="48" applyFont="1" applyFill="1" applyAlignment="1">
      <alignment horizontal="center" vertical="center"/>
    </xf>
    <xf numFmtId="0" fontId="6" fillId="34" borderId="0" xfId="48" applyNumberFormat="1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35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/>
    </xf>
    <xf numFmtId="38" fontId="5" fillId="0" borderId="10" xfId="48" applyFont="1" applyFill="1" applyBorder="1" applyAlignment="1" applyProtection="1">
      <alignment horizontal="center" vertical="center"/>
      <protection/>
    </xf>
    <xf numFmtId="38" fontId="5" fillId="0" borderId="10" xfId="48" applyFont="1" applyFill="1" applyBorder="1" applyAlignment="1" applyProtection="1">
      <alignment horizontal="center" vertical="center" wrapText="1"/>
      <protection/>
    </xf>
    <xf numFmtId="38" fontId="1" fillId="33" borderId="17" xfId="48" applyFont="1" applyFill="1" applyBorder="1" applyAlignment="1" applyProtection="1">
      <alignment vertical="center"/>
      <protection/>
    </xf>
    <xf numFmtId="38" fontId="1" fillId="33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38" fontId="1" fillId="36" borderId="24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5" borderId="0" xfId="48" applyFont="1" applyFill="1" applyAlignment="1">
      <alignment horizontal="center" vertical="center"/>
    </xf>
    <xf numFmtId="38" fontId="5" fillId="33" borderId="25" xfId="48" applyFont="1" applyFill="1" applyBorder="1" applyAlignment="1" applyProtection="1">
      <alignment horizontal="center" vertical="center" wrapText="1"/>
      <protection/>
    </xf>
    <xf numFmtId="38" fontId="5" fillId="33" borderId="26" xfId="48" applyFont="1" applyFill="1" applyBorder="1" applyAlignment="1" applyProtection="1">
      <alignment horizontal="center" vertical="center" wrapText="1"/>
      <protection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27" xfId="48" applyFont="1" applyFill="1" applyBorder="1" applyAlignment="1" applyProtection="1">
      <alignment horizontal="center" vertical="center"/>
      <protection/>
    </xf>
    <xf numFmtId="38" fontId="5" fillId="33" borderId="28" xfId="48" applyFont="1" applyFill="1" applyBorder="1" applyAlignment="1" applyProtection="1">
      <alignment horizontal="center" vertical="center"/>
      <protection/>
    </xf>
    <xf numFmtId="38" fontId="5" fillId="33" borderId="25" xfId="48" applyFont="1" applyFill="1" applyBorder="1" applyAlignment="1" applyProtection="1">
      <alignment horizontal="center" vertical="center"/>
      <protection/>
    </xf>
    <xf numFmtId="38" fontId="5" fillId="33" borderId="26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horizontal="center" vertical="center"/>
      <protection/>
    </xf>
    <xf numFmtId="38" fontId="5" fillId="33" borderId="17" xfId="48" applyFont="1" applyFill="1" applyBorder="1" applyAlignment="1" applyProtection="1">
      <alignment horizontal="center" vertical="center"/>
      <protection/>
    </xf>
    <xf numFmtId="38" fontId="5" fillId="33" borderId="18" xfId="48" applyFont="1" applyFill="1" applyBorder="1" applyAlignment="1" applyProtection="1">
      <alignment horizontal="center" vertical="center"/>
      <protection/>
    </xf>
    <xf numFmtId="38" fontId="1" fillId="37" borderId="29" xfId="48" applyFont="1" applyFill="1" applyBorder="1" applyAlignment="1" applyProtection="1">
      <alignment vertical="center"/>
      <protection/>
    </xf>
    <xf numFmtId="38" fontId="1" fillId="37" borderId="0" xfId="48" applyFont="1" applyFill="1" applyBorder="1" applyAlignment="1" applyProtection="1">
      <alignment vertical="center"/>
      <protection/>
    </xf>
    <xf numFmtId="38" fontId="1" fillId="37" borderId="30" xfId="48" applyFont="1" applyFill="1" applyBorder="1" applyAlignment="1" applyProtection="1">
      <alignment vertical="center"/>
      <protection/>
    </xf>
    <xf numFmtId="38" fontId="1" fillId="37" borderId="31" xfId="48" applyFont="1" applyFill="1" applyBorder="1" applyAlignment="1" applyProtection="1">
      <alignment vertical="center"/>
      <protection/>
    </xf>
    <xf numFmtId="38" fontId="1" fillId="37" borderId="32" xfId="48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2" sqref="E22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7.375" style="2" customWidth="1"/>
    <col min="12" max="12" width="8.125" style="2" customWidth="1"/>
    <col min="13" max="17" width="7.375" style="2" customWidth="1"/>
    <col min="18" max="18" width="4.625" style="2" customWidth="1"/>
    <col min="19" max="19" width="7.375" style="2" customWidth="1"/>
    <col min="20" max="20" width="4.625" style="2" customWidth="1"/>
    <col min="21" max="23" width="7.375" style="2" customWidth="1"/>
    <col min="24" max="24" width="8.125" style="2" customWidth="1"/>
    <col min="25" max="16384" width="9.00390625" style="2" customWidth="1"/>
  </cols>
  <sheetData>
    <row r="1" spans="1:24" s="1" customFormat="1" ht="17.25">
      <c r="A1" s="1" t="s">
        <v>73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3.5" customHeight="1"/>
    <row r="3" spans="1:24" s="5" customFormat="1" ht="16.5" customHeight="1">
      <c r="A3" s="39" t="s">
        <v>89</v>
      </c>
      <c r="B3" s="39" t="s">
        <v>0</v>
      </c>
      <c r="C3" s="39" t="s">
        <v>1</v>
      </c>
      <c r="D3" s="41" t="s">
        <v>90</v>
      </c>
      <c r="E3" s="41"/>
      <c r="F3" s="41"/>
      <c r="G3" s="41"/>
      <c r="H3" s="41"/>
      <c r="I3" s="41"/>
      <c r="J3" s="41"/>
      <c r="K3" s="41"/>
      <c r="L3" s="41"/>
      <c r="M3" s="41" t="s">
        <v>91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s="5" customFormat="1" ht="16.5" customHeight="1">
      <c r="A4" s="39"/>
      <c r="B4" s="39"/>
      <c r="C4" s="39"/>
      <c r="D4" s="41" t="s">
        <v>74</v>
      </c>
      <c r="E4" s="41"/>
      <c r="F4" s="41"/>
      <c r="G4" s="41" t="s">
        <v>75</v>
      </c>
      <c r="H4" s="41"/>
      <c r="I4" s="41"/>
      <c r="J4" s="41"/>
      <c r="K4" s="41" t="s">
        <v>76</v>
      </c>
      <c r="L4" s="39" t="s">
        <v>64</v>
      </c>
      <c r="M4" s="41" t="s">
        <v>77</v>
      </c>
      <c r="N4" s="41"/>
      <c r="O4" s="41"/>
      <c r="P4" s="41" t="s">
        <v>78</v>
      </c>
      <c r="Q4" s="41"/>
      <c r="R4" s="41"/>
      <c r="S4" s="41"/>
      <c r="T4" s="41"/>
      <c r="U4" s="41"/>
      <c r="V4" s="41" t="s">
        <v>79</v>
      </c>
      <c r="W4" s="41" t="s">
        <v>80</v>
      </c>
      <c r="X4" s="39" t="s">
        <v>64</v>
      </c>
    </row>
    <row r="5" spans="1:24" s="5" customFormat="1" ht="39.75" customHeight="1">
      <c r="A5" s="39"/>
      <c r="B5" s="39"/>
      <c r="C5" s="39"/>
      <c r="D5" s="4" t="s">
        <v>81</v>
      </c>
      <c r="E5" s="4" t="s">
        <v>82</v>
      </c>
      <c r="F5" s="3" t="s">
        <v>65</v>
      </c>
      <c r="G5" s="4" t="s">
        <v>83</v>
      </c>
      <c r="H5" s="4" t="s">
        <v>84</v>
      </c>
      <c r="I5" s="4" t="s">
        <v>85</v>
      </c>
      <c r="J5" s="3" t="s">
        <v>66</v>
      </c>
      <c r="K5" s="41"/>
      <c r="L5" s="39"/>
      <c r="M5" s="4" t="s">
        <v>86</v>
      </c>
      <c r="N5" s="4" t="s">
        <v>87</v>
      </c>
      <c r="O5" s="3" t="s">
        <v>65</v>
      </c>
      <c r="P5" s="4" t="s">
        <v>83</v>
      </c>
      <c r="Q5" s="4" t="s">
        <v>84</v>
      </c>
      <c r="R5" s="3" t="s">
        <v>68</v>
      </c>
      <c r="S5" s="4" t="s">
        <v>88</v>
      </c>
      <c r="T5" s="3" t="s">
        <v>67</v>
      </c>
      <c r="U5" s="3" t="s">
        <v>66</v>
      </c>
      <c r="V5" s="41"/>
      <c r="W5" s="41"/>
      <c r="X5" s="39"/>
    </row>
    <row r="6" spans="1:24" s="55" customFormat="1" ht="13.5" customHeight="1">
      <c r="A6" s="40" t="s">
        <v>58</v>
      </c>
      <c r="B6" s="54">
        <v>6</v>
      </c>
      <c r="C6" s="54" t="s">
        <v>6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8214</v>
      </c>
      <c r="J6" s="54">
        <v>6159</v>
      </c>
      <c r="K6" s="54">
        <v>12557</v>
      </c>
      <c r="L6" s="54">
        <v>26930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2443</v>
      </c>
      <c r="T6" s="54">
        <v>10</v>
      </c>
      <c r="U6" s="54">
        <v>3254</v>
      </c>
      <c r="V6" s="54">
        <v>0</v>
      </c>
      <c r="W6" s="54">
        <v>2638</v>
      </c>
      <c r="X6" s="54">
        <v>8335</v>
      </c>
    </row>
    <row r="7" spans="1:24" s="55" customFormat="1" ht="13.5" customHeight="1">
      <c r="A7" s="40"/>
      <c r="B7" s="56">
        <v>42</v>
      </c>
      <c r="C7" s="56" t="s">
        <v>24</v>
      </c>
      <c r="D7" s="56">
        <v>0</v>
      </c>
      <c r="E7" s="56">
        <v>0</v>
      </c>
      <c r="F7" s="56">
        <v>0</v>
      </c>
      <c r="G7" s="56">
        <v>7</v>
      </c>
      <c r="H7" s="56">
        <v>0</v>
      </c>
      <c r="I7" s="56">
        <v>0</v>
      </c>
      <c r="J7" s="56">
        <v>4749</v>
      </c>
      <c r="K7" s="56">
        <v>0</v>
      </c>
      <c r="L7" s="56">
        <v>4756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708</v>
      </c>
      <c r="V7" s="56">
        <v>0</v>
      </c>
      <c r="W7" s="56">
        <v>0</v>
      </c>
      <c r="X7" s="56">
        <v>708</v>
      </c>
    </row>
    <row r="8" spans="1:24" s="55" customFormat="1" ht="13.5" customHeight="1">
      <c r="A8" s="40"/>
      <c r="B8" s="56">
        <v>13</v>
      </c>
      <c r="C8" s="56" t="s">
        <v>9</v>
      </c>
      <c r="D8" s="56">
        <v>0</v>
      </c>
      <c r="E8" s="56">
        <v>0</v>
      </c>
      <c r="F8" s="56">
        <v>6050</v>
      </c>
      <c r="G8" s="56">
        <v>0</v>
      </c>
      <c r="H8" s="56">
        <v>0</v>
      </c>
      <c r="I8" s="56">
        <v>13620</v>
      </c>
      <c r="J8" s="56">
        <v>4080</v>
      </c>
      <c r="K8" s="56">
        <v>4150</v>
      </c>
      <c r="L8" s="56">
        <v>27900</v>
      </c>
      <c r="M8" s="56">
        <v>0</v>
      </c>
      <c r="N8" s="56">
        <v>0</v>
      </c>
      <c r="O8" s="56">
        <v>1777</v>
      </c>
      <c r="P8" s="56">
        <v>0</v>
      </c>
      <c r="Q8" s="56">
        <v>0</v>
      </c>
      <c r="R8" s="56">
        <v>0</v>
      </c>
      <c r="S8" s="56">
        <v>1525</v>
      </c>
      <c r="T8" s="56">
        <v>13</v>
      </c>
      <c r="U8" s="56">
        <v>1519</v>
      </c>
      <c r="V8" s="56">
        <v>0</v>
      </c>
      <c r="W8" s="56">
        <v>999</v>
      </c>
      <c r="X8" s="56">
        <v>5820</v>
      </c>
    </row>
    <row r="9" spans="1:24" s="55" customFormat="1" ht="13.5" customHeight="1">
      <c r="A9" s="40"/>
      <c r="B9" s="56">
        <v>50</v>
      </c>
      <c r="C9" s="56" t="s">
        <v>28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5785</v>
      </c>
      <c r="K9" s="56">
        <v>0</v>
      </c>
      <c r="L9" s="56">
        <v>5785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1777</v>
      </c>
      <c r="V9" s="56">
        <v>0</v>
      </c>
      <c r="W9" s="56">
        <v>0</v>
      </c>
      <c r="X9" s="56">
        <v>1777</v>
      </c>
    </row>
    <row r="10" spans="1:24" s="55" customFormat="1" ht="13.5" customHeight="1">
      <c r="A10" s="40"/>
      <c r="B10" s="56">
        <v>37</v>
      </c>
      <c r="C10" s="56" t="s">
        <v>22</v>
      </c>
      <c r="D10" s="56">
        <v>0</v>
      </c>
      <c r="E10" s="56">
        <v>0</v>
      </c>
      <c r="F10" s="56">
        <v>0</v>
      </c>
      <c r="G10" s="56">
        <v>0</v>
      </c>
      <c r="H10" s="56">
        <v>5750</v>
      </c>
      <c r="I10" s="56">
        <v>17818</v>
      </c>
      <c r="J10" s="56">
        <v>19289</v>
      </c>
      <c r="K10" s="56">
        <v>8300</v>
      </c>
      <c r="L10" s="56">
        <v>51157</v>
      </c>
      <c r="M10" s="56">
        <v>0</v>
      </c>
      <c r="N10" s="56">
        <v>0</v>
      </c>
      <c r="O10" s="56">
        <v>0</v>
      </c>
      <c r="P10" s="56">
        <v>0</v>
      </c>
      <c r="Q10" s="56">
        <v>1620</v>
      </c>
      <c r="R10" s="56">
        <v>2</v>
      </c>
      <c r="S10" s="56">
        <v>4883</v>
      </c>
      <c r="T10" s="56">
        <v>23</v>
      </c>
      <c r="U10" s="56">
        <v>6524</v>
      </c>
      <c r="V10" s="56">
        <v>0</v>
      </c>
      <c r="W10" s="56">
        <v>2645</v>
      </c>
      <c r="X10" s="56">
        <v>15672</v>
      </c>
    </row>
    <row r="11" spans="1:24" s="55" customFormat="1" ht="13.5" customHeight="1" thickBot="1">
      <c r="A11" s="40"/>
      <c r="B11" s="57">
        <v>86</v>
      </c>
      <c r="C11" s="57" t="s">
        <v>55</v>
      </c>
      <c r="D11" s="57">
        <v>0</v>
      </c>
      <c r="E11" s="57">
        <v>0</v>
      </c>
      <c r="F11" s="57">
        <v>0</v>
      </c>
      <c r="G11" s="57">
        <v>0</v>
      </c>
      <c r="H11" s="57">
        <v>334</v>
      </c>
      <c r="I11" s="57">
        <v>1724</v>
      </c>
      <c r="J11" s="57">
        <v>0</v>
      </c>
      <c r="K11" s="57">
        <v>0</v>
      </c>
      <c r="L11" s="57">
        <v>2058</v>
      </c>
      <c r="M11" s="57">
        <v>0</v>
      </c>
      <c r="N11" s="57">
        <v>0</v>
      </c>
      <c r="O11" s="57">
        <v>0</v>
      </c>
      <c r="P11" s="57">
        <v>0</v>
      </c>
      <c r="Q11" s="57">
        <v>71</v>
      </c>
      <c r="R11" s="57">
        <v>1</v>
      </c>
      <c r="S11" s="57">
        <v>805</v>
      </c>
      <c r="T11" s="57">
        <v>4</v>
      </c>
      <c r="U11" s="57">
        <v>0</v>
      </c>
      <c r="V11" s="57">
        <v>0</v>
      </c>
      <c r="W11" s="57">
        <v>0</v>
      </c>
      <c r="X11" s="57">
        <v>876</v>
      </c>
    </row>
    <row r="12" spans="1:24" s="6" customFormat="1" ht="13.5" customHeight="1" thickTop="1">
      <c r="A12" s="40"/>
      <c r="B12" s="35"/>
      <c r="C12" s="36" t="s">
        <v>64</v>
      </c>
      <c r="D12" s="33">
        <f aca="true" t="shared" si="0" ref="D12:W12">+SUM(D6:D11)</f>
        <v>0</v>
      </c>
      <c r="E12" s="33">
        <f t="shared" si="0"/>
        <v>0</v>
      </c>
      <c r="F12" s="33">
        <f t="shared" si="0"/>
        <v>6050</v>
      </c>
      <c r="G12" s="33">
        <f t="shared" si="0"/>
        <v>7</v>
      </c>
      <c r="H12" s="33">
        <f t="shared" si="0"/>
        <v>6084</v>
      </c>
      <c r="I12" s="33">
        <f t="shared" si="0"/>
        <v>41376</v>
      </c>
      <c r="J12" s="33">
        <f t="shared" si="0"/>
        <v>40062</v>
      </c>
      <c r="K12" s="33">
        <f t="shared" si="0"/>
        <v>25007</v>
      </c>
      <c r="L12" s="33">
        <f t="shared" si="0"/>
        <v>118586</v>
      </c>
      <c r="M12" s="33">
        <f t="shared" si="0"/>
        <v>0</v>
      </c>
      <c r="N12" s="33">
        <f t="shared" si="0"/>
        <v>0</v>
      </c>
      <c r="O12" s="33">
        <f t="shared" si="0"/>
        <v>1777</v>
      </c>
      <c r="P12" s="33">
        <f t="shared" si="0"/>
        <v>0</v>
      </c>
      <c r="Q12" s="33">
        <f t="shared" si="0"/>
        <v>1691</v>
      </c>
      <c r="R12" s="33">
        <f t="shared" si="0"/>
        <v>3</v>
      </c>
      <c r="S12" s="33">
        <f t="shared" si="0"/>
        <v>9656</v>
      </c>
      <c r="T12" s="33">
        <f t="shared" si="0"/>
        <v>50</v>
      </c>
      <c r="U12" s="33">
        <f t="shared" si="0"/>
        <v>13782</v>
      </c>
      <c r="V12" s="33">
        <f t="shared" si="0"/>
        <v>0</v>
      </c>
      <c r="W12" s="33">
        <f t="shared" si="0"/>
        <v>6282</v>
      </c>
      <c r="X12" s="33">
        <f>+SUM(X6:X11)</f>
        <v>33188</v>
      </c>
    </row>
    <row r="13" spans="1:24" s="6" customFormat="1" ht="13.5" customHeight="1">
      <c r="A13" s="40"/>
      <c r="B13" s="37"/>
      <c r="C13" s="38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s="55" customFormat="1" ht="13.5" customHeight="1">
      <c r="A14" s="40" t="s">
        <v>69</v>
      </c>
      <c r="B14" s="54">
        <v>3</v>
      </c>
      <c r="C14" s="54" t="s">
        <v>4</v>
      </c>
      <c r="D14" s="54">
        <v>29980</v>
      </c>
      <c r="E14" s="54">
        <v>0</v>
      </c>
      <c r="F14" s="54">
        <v>36288</v>
      </c>
      <c r="G14" s="54">
        <v>0</v>
      </c>
      <c r="H14" s="54">
        <v>0</v>
      </c>
      <c r="I14" s="54">
        <v>0</v>
      </c>
      <c r="J14" s="54">
        <v>290</v>
      </c>
      <c r="K14" s="54">
        <v>0</v>
      </c>
      <c r="L14" s="54">
        <v>66558</v>
      </c>
      <c r="M14" s="54">
        <v>0</v>
      </c>
      <c r="N14" s="54">
        <v>0</v>
      </c>
      <c r="O14" s="54">
        <v>15745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15745</v>
      </c>
    </row>
    <row r="15" spans="1:24" s="55" customFormat="1" ht="13.5" customHeight="1">
      <c r="A15" s="40"/>
      <c r="B15" s="56">
        <v>44</v>
      </c>
      <c r="C15" s="56" t="s">
        <v>25</v>
      </c>
      <c r="D15" s="56">
        <v>2900</v>
      </c>
      <c r="E15" s="56">
        <v>0</v>
      </c>
      <c r="F15" s="56">
        <v>12900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15800</v>
      </c>
      <c r="M15" s="56">
        <v>671</v>
      </c>
      <c r="N15" s="56">
        <v>0</v>
      </c>
      <c r="O15" s="56">
        <v>3462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4133</v>
      </c>
    </row>
    <row r="16" spans="1:24" s="55" customFormat="1" ht="13.5" customHeight="1">
      <c r="A16" s="40"/>
      <c r="B16" s="56">
        <v>67</v>
      </c>
      <c r="C16" s="56" t="s">
        <v>41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3700</v>
      </c>
      <c r="K16" s="56">
        <v>0</v>
      </c>
      <c r="L16" s="56">
        <v>3700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740</v>
      </c>
      <c r="V16" s="56">
        <v>0</v>
      </c>
      <c r="W16" s="56">
        <v>0</v>
      </c>
      <c r="X16" s="56">
        <v>740</v>
      </c>
    </row>
    <row r="17" spans="1:24" s="55" customFormat="1" ht="13.5" customHeight="1" thickBot="1">
      <c r="A17" s="40"/>
      <c r="B17" s="57">
        <v>53</v>
      </c>
      <c r="C17" s="57" t="s">
        <v>30</v>
      </c>
      <c r="D17" s="57">
        <v>1000</v>
      </c>
      <c r="E17" s="57">
        <v>0</v>
      </c>
      <c r="F17" s="57">
        <v>0</v>
      </c>
      <c r="G17" s="57">
        <v>0</v>
      </c>
      <c r="H17" s="57">
        <v>0</v>
      </c>
      <c r="I17" s="57">
        <v>12750</v>
      </c>
      <c r="J17" s="57">
        <v>2550</v>
      </c>
      <c r="K17" s="57">
        <v>0</v>
      </c>
      <c r="L17" s="57">
        <v>16300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2925</v>
      </c>
      <c r="T17" s="57">
        <v>17</v>
      </c>
      <c r="U17" s="57">
        <v>524</v>
      </c>
      <c r="V17" s="57">
        <v>0</v>
      </c>
      <c r="W17" s="57">
        <v>0</v>
      </c>
      <c r="X17" s="57">
        <v>3449</v>
      </c>
    </row>
    <row r="18" spans="1:24" s="6" customFormat="1" ht="13.5" customHeight="1" thickTop="1">
      <c r="A18" s="40"/>
      <c r="B18" s="35"/>
      <c r="C18" s="36" t="s">
        <v>64</v>
      </c>
      <c r="D18" s="33">
        <f aca="true" t="shared" si="1" ref="D18:X18">+SUM(D14:D17)</f>
        <v>33880</v>
      </c>
      <c r="E18" s="33">
        <f t="shared" si="1"/>
        <v>0</v>
      </c>
      <c r="F18" s="33">
        <f t="shared" si="1"/>
        <v>49188</v>
      </c>
      <c r="G18" s="33">
        <f t="shared" si="1"/>
        <v>0</v>
      </c>
      <c r="H18" s="33">
        <f t="shared" si="1"/>
        <v>0</v>
      </c>
      <c r="I18" s="33">
        <f t="shared" si="1"/>
        <v>12750</v>
      </c>
      <c r="J18" s="33">
        <f t="shared" si="1"/>
        <v>6540</v>
      </c>
      <c r="K18" s="33">
        <f t="shared" si="1"/>
        <v>0</v>
      </c>
      <c r="L18" s="33">
        <f t="shared" si="1"/>
        <v>102358</v>
      </c>
      <c r="M18" s="33">
        <f t="shared" si="1"/>
        <v>671</v>
      </c>
      <c r="N18" s="33">
        <f t="shared" si="1"/>
        <v>0</v>
      </c>
      <c r="O18" s="33">
        <f t="shared" si="1"/>
        <v>19207</v>
      </c>
      <c r="P18" s="33">
        <f t="shared" si="1"/>
        <v>0</v>
      </c>
      <c r="Q18" s="33">
        <f t="shared" si="1"/>
        <v>0</v>
      </c>
      <c r="R18" s="33">
        <f t="shared" si="1"/>
        <v>0</v>
      </c>
      <c r="S18" s="33">
        <f t="shared" si="1"/>
        <v>2925</v>
      </c>
      <c r="T18" s="33">
        <f t="shared" si="1"/>
        <v>17</v>
      </c>
      <c r="U18" s="33">
        <f t="shared" si="1"/>
        <v>1264</v>
      </c>
      <c r="V18" s="33">
        <f t="shared" si="1"/>
        <v>0</v>
      </c>
      <c r="W18" s="33">
        <f t="shared" si="1"/>
        <v>0</v>
      </c>
      <c r="X18" s="33">
        <f t="shared" si="1"/>
        <v>24067</v>
      </c>
    </row>
    <row r="19" spans="1:24" s="6" customFormat="1" ht="13.5" customHeight="1">
      <c r="A19" s="40"/>
      <c r="B19" s="37"/>
      <c r="C19" s="38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s="55" customFormat="1" ht="13.5" customHeight="1">
      <c r="A20" s="40" t="s">
        <v>59</v>
      </c>
      <c r="B20" s="54">
        <v>14</v>
      </c>
      <c r="C20" s="54" t="s">
        <v>10</v>
      </c>
      <c r="D20" s="54">
        <v>0</v>
      </c>
      <c r="E20" s="54">
        <v>0</v>
      </c>
      <c r="F20" s="54">
        <v>6000</v>
      </c>
      <c r="G20" s="54"/>
      <c r="H20" s="54"/>
      <c r="I20" s="54">
        <v>26800</v>
      </c>
      <c r="J20" s="54">
        <v>2400</v>
      </c>
      <c r="K20" s="54">
        <v>0</v>
      </c>
      <c r="L20" s="54">
        <v>35200</v>
      </c>
      <c r="M20" s="54">
        <v>0</v>
      </c>
      <c r="N20" s="54">
        <v>0</v>
      </c>
      <c r="O20" s="54">
        <v>1207</v>
      </c>
      <c r="P20" s="54">
        <v>0</v>
      </c>
      <c r="Q20" s="54">
        <v>0</v>
      </c>
      <c r="R20" s="54">
        <v>0</v>
      </c>
      <c r="S20" s="54">
        <v>5957</v>
      </c>
      <c r="T20" s="54">
        <v>17</v>
      </c>
      <c r="U20" s="54">
        <v>442</v>
      </c>
      <c r="V20" s="54">
        <v>0</v>
      </c>
      <c r="W20" s="54">
        <v>0</v>
      </c>
      <c r="X20" s="54">
        <v>7606</v>
      </c>
    </row>
    <row r="21" spans="1:24" s="55" customFormat="1" ht="13.5" customHeight="1">
      <c r="A21" s="40"/>
      <c r="B21" s="56">
        <v>5</v>
      </c>
      <c r="C21" s="56" t="s">
        <v>5</v>
      </c>
      <c r="D21" s="56">
        <v>0</v>
      </c>
      <c r="E21" s="56">
        <v>0</v>
      </c>
      <c r="F21" s="56"/>
      <c r="G21" s="56"/>
      <c r="H21" s="56"/>
      <c r="I21" s="56">
        <v>29500</v>
      </c>
      <c r="J21" s="56">
        <v>14000</v>
      </c>
      <c r="K21" s="56">
        <v>0</v>
      </c>
      <c r="L21" s="56">
        <v>43500</v>
      </c>
      <c r="M21" s="56">
        <v>0</v>
      </c>
      <c r="N21" s="56">
        <v>0</v>
      </c>
      <c r="O21" s="56"/>
      <c r="P21" s="56">
        <v>0</v>
      </c>
      <c r="Q21" s="56">
        <v>0</v>
      </c>
      <c r="R21" s="56">
        <v>0</v>
      </c>
      <c r="S21" s="56">
        <v>5386</v>
      </c>
      <c r="T21" s="56">
        <v>7</v>
      </c>
      <c r="U21" s="56">
        <v>4149</v>
      </c>
      <c r="V21" s="56">
        <v>0</v>
      </c>
      <c r="W21" s="56">
        <v>0</v>
      </c>
      <c r="X21" s="56">
        <v>9535</v>
      </c>
    </row>
    <row r="22" spans="1:24" s="55" customFormat="1" ht="13.5" customHeight="1">
      <c r="A22" s="40"/>
      <c r="B22" s="56">
        <v>45</v>
      </c>
      <c r="C22" s="56" t="s">
        <v>26</v>
      </c>
      <c r="D22" s="56">
        <v>0</v>
      </c>
      <c r="E22" s="56">
        <v>0</v>
      </c>
      <c r="F22" s="56"/>
      <c r="G22" s="56"/>
      <c r="H22" s="56"/>
      <c r="I22" s="56">
        <v>20530</v>
      </c>
      <c r="J22" s="56">
        <v>16060</v>
      </c>
      <c r="K22" s="56">
        <v>0</v>
      </c>
      <c r="L22" s="56">
        <v>36590</v>
      </c>
      <c r="M22" s="56">
        <v>0</v>
      </c>
      <c r="N22" s="56">
        <v>0</v>
      </c>
      <c r="O22" s="56"/>
      <c r="P22" s="56">
        <v>0</v>
      </c>
      <c r="Q22" s="56">
        <v>0</v>
      </c>
      <c r="R22" s="56">
        <v>0</v>
      </c>
      <c r="S22" s="56">
        <v>5127</v>
      </c>
      <c r="T22" s="56">
        <v>20</v>
      </c>
      <c r="U22" s="56">
        <v>5284</v>
      </c>
      <c r="V22" s="56">
        <v>0</v>
      </c>
      <c r="W22" s="56">
        <v>0</v>
      </c>
      <c r="X22" s="56">
        <v>10411</v>
      </c>
    </row>
    <row r="23" spans="1:24" s="55" customFormat="1" ht="13.5" customHeight="1">
      <c r="A23" s="40"/>
      <c r="B23" s="56">
        <v>55</v>
      </c>
      <c r="C23" s="56" t="s">
        <v>32</v>
      </c>
      <c r="D23" s="56">
        <v>0</v>
      </c>
      <c r="E23" s="56">
        <v>0</v>
      </c>
      <c r="F23" s="56"/>
      <c r="G23" s="56"/>
      <c r="H23" s="56"/>
      <c r="I23" s="56"/>
      <c r="J23" s="56">
        <v>5486</v>
      </c>
      <c r="K23" s="56">
        <v>0</v>
      </c>
      <c r="L23" s="56">
        <v>5486</v>
      </c>
      <c r="M23" s="56">
        <v>0</v>
      </c>
      <c r="N23" s="56">
        <v>0</v>
      </c>
      <c r="O23" s="56"/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390</v>
      </c>
      <c r="V23" s="56">
        <v>0</v>
      </c>
      <c r="W23" s="56">
        <v>0</v>
      </c>
      <c r="X23" s="56">
        <v>390</v>
      </c>
    </row>
    <row r="24" spans="1:24" s="55" customFormat="1" ht="13.5" customHeight="1">
      <c r="A24" s="40"/>
      <c r="B24" s="56">
        <v>65</v>
      </c>
      <c r="C24" s="56" t="s">
        <v>39</v>
      </c>
      <c r="D24" s="56">
        <v>0</v>
      </c>
      <c r="E24" s="56">
        <v>0</v>
      </c>
      <c r="F24" s="56"/>
      <c r="G24" s="56"/>
      <c r="H24" s="56"/>
      <c r="I24" s="56">
        <v>1350</v>
      </c>
      <c r="J24" s="56">
        <v>2750</v>
      </c>
      <c r="K24" s="56">
        <v>0</v>
      </c>
      <c r="L24" s="56">
        <v>4100</v>
      </c>
      <c r="M24" s="56">
        <v>0</v>
      </c>
      <c r="N24" s="56">
        <v>0</v>
      </c>
      <c r="O24" s="56"/>
      <c r="P24" s="56">
        <v>0</v>
      </c>
      <c r="Q24" s="56">
        <v>0</v>
      </c>
      <c r="R24" s="56">
        <v>0</v>
      </c>
      <c r="S24" s="56">
        <v>49</v>
      </c>
      <c r="T24" s="56">
        <v>2</v>
      </c>
      <c r="U24" s="56">
        <v>179</v>
      </c>
      <c r="V24" s="56">
        <v>0</v>
      </c>
      <c r="W24" s="56">
        <v>0</v>
      </c>
      <c r="X24" s="56">
        <v>228</v>
      </c>
    </row>
    <row r="25" spans="1:24" s="55" customFormat="1" ht="13.5" customHeight="1">
      <c r="A25" s="40"/>
      <c r="B25" s="56">
        <v>17</v>
      </c>
      <c r="C25" s="56" t="s">
        <v>12</v>
      </c>
      <c r="D25" s="56">
        <v>0</v>
      </c>
      <c r="E25" s="56">
        <v>0</v>
      </c>
      <c r="F25" s="56">
        <v>10000</v>
      </c>
      <c r="G25" s="56"/>
      <c r="H25" s="56"/>
      <c r="I25" s="56">
        <v>2170</v>
      </c>
      <c r="J25" s="56">
        <v>6030</v>
      </c>
      <c r="K25" s="56">
        <v>0</v>
      </c>
      <c r="L25" s="56">
        <v>18200</v>
      </c>
      <c r="M25" s="56">
        <v>0</v>
      </c>
      <c r="N25" s="56">
        <v>0</v>
      </c>
      <c r="O25" s="56">
        <v>3198</v>
      </c>
      <c r="P25" s="56">
        <v>0</v>
      </c>
      <c r="Q25" s="56">
        <v>0</v>
      </c>
      <c r="R25" s="56">
        <v>0</v>
      </c>
      <c r="S25" s="56">
        <v>9</v>
      </c>
      <c r="T25" s="56">
        <v>1</v>
      </c>
      <c r="U25" s="56">
        <v>1685</v>
      </c>
      <c r="V25" s="56">
        <v>0</v>
      </c>
      <c r="W25" s="56">
        <v>0</v>
      </c>
      <c r="X25" s="56">
        <v>4892</v>
      </c>
    </row>
    <row r="26" spans="1:24" s="55" customFormat="1" ht="13.5" customHeight="1">
      <c r="A26" s="40"/>
      <c r="B26" s="56">
        <v>58</v>
      </c>
      <c r="C26" s="56" t="s">
        <v>35</v>
      </c>
      <c r="D26" s="56">
        <v>0</v>
      </c>
      <c r="E26" s="56">
        <v>0</v>
      </c>
      <c r="F26" s="56">
        <v>6510</v>
      </c>
      <c r="G26" s="56"/>
      <c r="H26" s="56"/>
      <c r="I26" s="56">
        <v>8250</v>
      </c>
      <c r="J26" s="56">
        <v>8020</v>
      </c>
      <c r="K26" s="56">
        <v>0</v>
      </c>
      <c r="L26" s="56">
        <v>22780</v>
      </c>
      <c r="M26" s="56">
        <v>0</v>
      </c>
      <c r="N26" s="56">
        <v>0</v>
      </c>
      <c r="O26" s="56">
        <v>1228</v>
      </c>
      <c r="P26" s="56">
        <v>0</v>
      </c>
      <c r="Q26" s="56">
        <v>0</v>
      </c>
      <c r="R26" s="56">
        <v>0</v>
      </c>
      <c r="S26" s="56">
        <v>880</v>
      </c>
      <c r="T26" s="56">
        <v>8</v>
      </c>
      <c r="U26" s="56">
        <v>3198</v>
      </c>
      <c r="V26" s="56">
        <v>0</v>
      </c>
      <c r="W26" s="56">
        <v>0</v>
      </c>
      <c r="X26" s="56">
        <v>5306</v>
      </c>
    </row>
    <row r="27" spans="1:24" s="55" customFormat="1" ht="13.5" customHeight="1">
      <c r="A27" s="40"/>
      <c r="B27" s="56">
        <v>56</v>
      </c>
      <c r="C27" s="56" t="s">
        <v>33</v>
      </c>
      <c r="D27" s="56">
        <v>0</v>
      </c>
      <c r="E27" s="56">
        <v>0</v>
      </c>
      <c r="F27" s="56"/>
      <c r="G27" s="56"/>
      <c r="H27" s="56"/>
      <c r="I27" s="56">
        <v>7200</v>
      </c>
      <c r="J27" s="56"/>
      <c r="K27" s="56">
        <v>0</v>
      </c>
      <c r="L27" s="56">
        <v>7200</v>
      </c>
      <c r="M27" s="56">
        <v>0</v>
      </c>
      <c r="N27" s="56">
        <v>0</v>
      </c>
      <c r="O27" s="56"/>
      <c r="P27" s="56">
        <v>0</v>
      </c>
      <c r="Q27" s="56">
        <v>0</v>
      </c>
      <c r="R27" s="56">
        <v>0</v>
      </c>
      <c r="S27" s="56">
        <v>1280</v>
      </c>
      <c r="T27" s="56">
        <v>6</v>
      </c>
      <c r="U27" s="56">
        <v>0</v>
      </c>
      <c r="V27" s="56">
        <v>0</v>
      </c>
      <c r="W27" s="56">
        <v>0</v>
      </c>
      <c r="X27" s="56">
        <v>1280</v>
      </c>
    </row>
    <row r="28" spans="1:24" s="55" customFormat="1" ht="13.5" customHeight="1">
      <c r="A28" s="40"/>
      <c r="B28" s="56">
        <v>71</v>
      </c>
      <c r="C28" s="56" t="s">
        <v>44</v>
      </c>
      <c r="D28" s="56">
        <v>0</v>
      </c>
      <c r="E28" s="56">
        <v>0</v>
      </c>
      <c r="F28" s="56"/>
      <c r="G28" s="56"/>
      <c r="H28" s="56">
        <v>3028</v>
      </c>
      <c r="I28" s="56"/>
      <c r="J28" s="56">
        <v>1142</v>
      </c>
      <c r="K28" s="56">
        <v>0</v>
      </c>
      <c r="L28" s="56">
        <v>4170</v>
      </c>
      <c r="M28" s="56">
        <v>0</v>
      </c>
      <c r="N28" s="56">
        <v>0</v>
      </c>
      <c r="O28" s="56"/>
      <c r="P28" s="56">
        <v>0</v>
      </c>
      <c r="Q28" s="56">
        <v>0</v>
      </c>
      <c r="R28" s="56">
        <v>3</v>
      </c>
      <c r="S28" s="56">
        <v>1254</v>
      </c>
      <c r="T28" s="56">
        <v>0</v>
      </c>
      <c r="U28" s="56">
        <v>0</v>
      </c>
      <c r="V28" s="56">
        <v>0</v>
      </c>
      <c r="W28" s="56">
        <v>0</v>
      </c>
      <c r="X28" s="56">
        <v>1254</v>
      </c>
    </row>
    <row r="29" spans="1:24" s="55" customFormat="1" ht="13.5" customHeight="1">
      <c r="A29" s="40"/>
      <c r="B29" s="56">
        <v>78</v>
      </c>
      <c r="C29" s="56" t="s">
        <v>49</v>
      </c>
      <c r="D29" s="56">
        <v>0</v>
      </c>
      <c r="E29" s="56">
        <v>0</v>
      </c>
      <c r="F29" s="56"/>
      <c r="G29" s="56"/>
      <c r="H29" s="56"/>
      <c r="I29" s="56">
        <v>4156</v>
      </c>
      <c r="J29" s="56">
        <v>294</v>
      </c>
      <c r="K29" s="56">
        <v>0</v>
      </c>
      <c r="L29" s="56">
        <v>4450</v>
      </c>
      <c r="M29" s="56">
        <v>0</v>
      </c>
      <c r="N29" s="56">
        <v>0</v>
      </c>
      <c r="O29" s="56"/>
      <c r="P29" s="56">
        <v>0</v>
      </c>
      <c r="Q29" s="56">
        <v>0</v>
      </c>
      <c r="R29" s="56">
        <v>0</v>
      </c>
      <c r="S29" s="56">
        <v>935</v>
      </c>
      <c r="T29" s="56">
        <v>12</v>
      </c>
      <c r="U29" s="56">
        <v>49</v>
      </c>
      <c r="V29" s="56">
        <v>0</v>
      </c>
      <c r="W29" s="56">
        <v>0</v>
      </c>
      <c r="X29" s="56">
        <v>984</v>
      </c>
    </row>
    <row r="30" spans="1:24" s="55" customFormat="1" ht="13.5" customHeight="1">
      <c r="A30" s="40"/>
      <c r="B30" s="56">
        <v>79</v>
      </c>
      <c r="C30" s="56" t="s">
        <v>50</v>
      </c>
      <c r="D30" s="56">
        <v>0</v>
      </c>
      <c r="E30" s="56">
        <v>0</v>
      </c>
      <c r="F30" s="56"/>
      <c r="G30" s="56"/>
      <c r="H30" s="56"/>
      <c r="I30" s="56">
        <v>3098</v>
      </c>
      <c r="J30" s="56"/>
      <c r="K30" s="56">
        <v>0</v>
      </c>
      <c r="L30" s="56">
        <v>3098</v>
      </c>
      <c r="M30" s="56">
        <v>0</v>
      </c>
      <c r="N30" s="56">
        <v>0</v>
      </c>
      <c r="O30" s="56"/>
      <c r="P30" s="56">
        <v>0</v>
      </c>
      <c r="Q30" s="56">
        <v>0</v>
      </c>
      <c r="R30" s="56">
        <v>0</v>
      </c>
      <c r="S30" s="56">
        <v>287</v>
      </c>
      <c r="T30" s="56">
        <v>6</v>
      </c>
      <c r="U30" s="56">
        <v>0</v>
      </c>
      <c r="V30" s="56">
        <v>0</v>
      </c>
      <c r="W30" s="56">
        <v>0</v>
      </c>
      <c r="X30" s="56">
        <v>287</v>
      </c>
    </row>
    <row r="31" spans="1:24" s="55" customFormat="1" ht="13.5" customHeight="1">
      <c r="A31" s="40"/>
      <c r="B31" s="56">
        <v>80</v>
      </c>
      <c r="C31" s="56" t="s">
        <v>51</v>
      </c>
      <c r="D31" s="56">
        <v>0</v>
      </c>
      <c r="E31" s="56">
        <v>0</v>
      </c>
      <c r="F31" s="56"/>
      <c r="G31" s="56">
        <v>1600</v>
      </c>
      <c r="H31" s="56"/>
      <c r="I31" s="56">
        <v>2380</v>
      </c>
      <c r="J31" s="56"/>
      <c r="K31" s="56">
        <v>0</v>
      </c>
      <c r="L31" s="56">
        <v>3980</v>
      </c>
      <c r="M31" s="56">
        <v>0</v>
      </c>
      <c r="N31" s="56">
        <v>0</v>
      </c>
      <c r="O31" s="56">
        <v>285</v>
      </c>
      <c r="P31" s="56">
        <v>0</v>
      </c>
      <c r="Q31" s="56">
        <v>0</v>
      </c>
      <c r="R31" s="56">
        <v>0</v>
      </c>
      <c r="S31" s="56">
        <v>0</v>
      </c>
      <c r="T31" s="56">
        <v>1</v>
      </c>
      <c r="U31" s="56">
        <v>202</v>
      </c>
      <c r="V31" s="56">
        <v>0</v>
      </c>
      <c r="W31" s="56">
        <v>0</v>
      </c>
      <c r="X31" s="56">
        <v>487</v>
      </c>
    </row>
    <row r="32" spans="1:24" s="55" customFormat="1" ht="13.5" customHeight="1" thickBot="1">
      <c r="A32" s="40"/>
      <c r="B32" s="57">
        <v>85</v>
      </c>
      <c r="C32" s="57" t="s">
        <v>54</v>
      </c>
      <c r="D32" s="57">
        <v>0</v>
      </c>
      <c r="E32" s="57">
        <v>0</v>
      </c>
      <c r="F32" s="57"/>
      <c r="G32" s="57"/>
      <c r="H32" s="57"/>
      <c r="I32" s="57">
        <v>688</v>
      </c>
      <c r="J32" s="57">
        <v>1356</v>
      </c>
      <c r="K32" s="57">
        <v>0</v>
      </c>
      <c r="L32" s="57">
        <v>2044</v>
      </c>
      <c r="M32" s="57">
        <v>0</v>
      </c>
      <c r="N32" s="57">
        <v>0</v>
      </c>
      <c r="O32" s="57"/>
      <c r="P32" s="57">
        <v>0</v>
      </c>
      <c r="Q32" s="57">
        <v>0</v>
      </c>
      <c r="R32" s="57">
        <v>0</v>
      </c>
      <c r="S32" s="57">
        <v>95</v>
      </c>
      <c r="T32" s="57">
        <v>3</v>
      </c>
      <c r="U32" s="57">
        <v>105</v>
      </c>
      <c r="V32" s="57">
        <v>200</v>
      </c>
      <c r="W32" s="57">
        <v>0</v>
      </c>
      <c r="X32" s="57">
        <v>400</v>
      </c>
    </row>
    <row r="33" spans="1:24" s="6" customFormat="1" ht="13.5" customHeight="1" thickTop="1">
      <c r="A33" s="40"/>
      <c r="B33" s="35"/>
      <c r="C33" s="36" t="s">
        <v>64</v>
      </c>
      <c r="D33" s="33">
        <f aca="true" t="shared" si="2" ref="D33:X33">+SUM(D20:D32)</f>
        <v>0</v>
      </c>
      <c r="E33" s="33">
        <f t="shared" si="2"/>
        <v>0</v>
      </c>
      <c r="F33" s="33">
        <f t="shared" si="2"/>
        <v>22510</v>
      </c>
      <c r="G33" s="33">
        <f t="shared" si="2"/>
        <v>1600</v>
      </c>
      <c r="H33" s="33">
        <f t="shared" si="2"/>
        <v>3028</v>
      </c>
      <c r="I33" s="33">
        <f t="shared" si="2"/>
        <v>106122</v>
      </c>
      <c r="J33" s="33">
        <f t="shared" si="2"/>
        <v>57538</v>
      </c>
      <c r="K33" s="33">
        <f t="shared" si="2"/>
        <v>0</v>
      </c>
      <c r="L33" s="33">
        <f t="shared" si="2"/>
        <v>190798</v>
      </c>
      <c r="M33" s="33">
        <f t="shared" si="2"/>
        <v>0</v>
      </c>
      <c r="N33" s="33">
        <f t="shared" si="2"/>
        <v>0</v>
      </c>
      <c r="O33" s="33">
        <f t="shared" si="2"/>
        <v>5918</v>
      </c>
      <c r="P33" s="33">
        <f t="shared" si="2"/>
        <v>0</v>
      </c>
      <c r="Q33" s="33">
        <f t="shared" si="2"/>
        <v>0</v>
      </c>
      <c r="R33" s="33">
        <f t="shared" si="2"/>
        <v>3</v>
      </c>
      <c r="S33" s="33">
        <f t="shared" si="2"/>
        <v>21259</v>
      </c>
      <c r="T33" s="33">
        <f t="shared" si="2"/>
        <v>83</v>
      </c>
      <c r="U33" s="33">
        <f t="shared" si="2"/>
        <v>15683</v>
      </c>
      <c r="V33" s="33">
        <f t="shared" si="2"/>
        <v>200</v>
      </c>
      <c r="W33" s="33">
        <f t="shared" si="2"/>
        <v>0</v>
      </c>
      <c r="X33" s="33">
        <f t="shared" si="2"/>
        <v>43060</v>
      </c>
    </row>
    <row r="34" spans="1:24" s="6" customFormat="1" ht="13.5" customHeight="1">
      <c r="A34" s="40"/>
      <c r="B34" s="37"/>
      <c r="C34" s="3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55" customFormat="1" ht="13.5" customHeight="1">
      <c r="A35" s="40" t="s">
        <v>70</v>
      </c>
      <c r="B35" s="54">
        <v>35</v>
      </c>
      <c r="C35" s="54" t="s">
        <v>21</v>
      </c>
      <c r="D35" s="54">
        <v>0</v>
      </c>
      <c r="E35" s="54">
        <v>0</v>
      </c>
      <c r="F35" s="54">
        <v>2127</v>
      </c>
      <c r="G35" s="54">
        <v>300</v>
      </c>
      <c r="H35" s="54">
        <v>0</v>
      </c>
      <c r="I35" s="54">
        <v>8754</v>
      </c>
      <c r="J35" s="54">
        <v>5219</v>
      </c>
      <c r="K35" s="54">
        <v>23700</v>
      </c>
      <c r="L35" s="54">
        <v>40100</v>
      </c>
      <c r="M35" s="54">
        <v>0</v>
      </c>
      <c r="N35" s="54">
        <v>0</v>
      </c>
      <c r="O35" s="54">
        <v>158</v>
      </c>
      <c r="P35" s="54">
        <v>36</v>
      </c>
      <c r="Q35" s="54">
        <v>0</v>
      </c>
      <c r="R35" s="54">
        <v>0</v>
      </c>
      <c r="S35" s="54">
        <v>2321</v>
      </c>
      <c r="T35" s="54">
        <v>6</v>
      </c>
      <c r="U35" s="54">
        <v>1900</v>
      </c>
      <c r="V35" s="54">
        <v>0</v>
      </c>
      <c r="W35" s="54">
        <v>7013</v>
      </c>
      <c r="X35" s="54">
        <v>11428</v>
      </c>
    </row>
    <row r="36" spans="1:24" s="55" customFormat="1" ht="13.5" customHeight="1">
      <c r="A36" s="40"/>
      <c r="B36" s="56">
        <v>72</v>
      </c>
      <c r="C36" s="56" t="s">
        <v>45</v>
      </c>
      <c r="D36" s="56">
        <v>0</v>
      </c>
      <c r="E36" s="56">
        <v>0</v>
      </c>
      <c r="F36" s="56">
        <v>2406</v>
      </c>
      <c r="G36" s="56">
        <v>0</v>
      </c>
      <c r="H36" s="56">
        <v>860</v>
      </c>
      <c r="I36" s="56">
        <v>232</v>
      </c>
      <c r="J36" s="56">
        <v>0</v>
      </c>
      <c r="K36" s="56">
        <v>0</v>
      </c>
      <c r="L36" s="56">
        <v>3498</v>
      </c>
      <c r="M36" s="56">
        <v>0</v>
      </c>
      <c r="N36" s="56">
        <v>0</v>
      </c>
      <c r="O36" s="56">
        <v>731</v>
      </c>
      <c r="P36" s="56">
        <v>0</v>
      </c>
      <c r="Q36" s="56">
        <v>0</v>
      </c>
      <c r="R36" s="56">
        <v>1</v>
      </c>
      <c r="S36" s="56">
        <v>28</v>
      </c>
      <c r="T36" s="56">
        <v>1</v>
      </c>
      <c r="U36" s="56">
        <v>0</v>
      </c>
      <c r="V36" s="56">
        <v>0</v>
      </c>
      <c r="W36" s="56">
        <v>0</v>
      </c>
      <c r="X36" s="56">
        <v>759</v>
      </c>
    </row>
    <row r="37" spans="1:24" s="55" customFormat="1" ht="13.5" customHeight="1">
      <c r="A37" s="40"/>
      <c r="B37" s="56">
        <v>29</v>
      </c>
      <c r="C37" s="56" t="s">
        <v>20</v>
      </c>
      <c r="D37" s="56">
        <v>0</v>
      </c>
      <c r="E37" s="56">
        <v>0</v>
      </c>
      <c r="F37" s="56">
        <v>10560</v>
      </c>
      <c r="G37" s="56">
        <v>0</v>
      </c>
      <c r="H37" s="56">
        <v>70</v>
      </c>
      <c r="I37" s="56">
        <v>1340</v>
      </c>
      <c r="J37" s="56">
        <v>0</v>
      </c>
      <c r="K37" s="56">
        <v>8600</v>
      </c>
      <c r="L37" s="56">
        <v>20570</v>
      </c>
      <c r="M37" s="56">
        <v>0</v>
      </c>
      <c r="N37" s="56">
        <v>0</v>
      </c>
      <c r="O37" s="56">
        <v>1393</v>
      </c>
      <c r="P37" s="56">
        <v>0</v>
      </c>
      <c r="Q37" s="56">
        <v>8</v>
      </c>
      <c r="R37" s="56">
        <v>1</v>
      </c>
      <c r="S37" s="56">
        <v>0</v>
      </c>
      <c r="T37" s="56">
        <v>2</v>
      </c>
      <c r="U37" s="56">
        <v>0</v>
      </c>
      <c r="V37" s="56">
        <v>0</v>
      </c>
      <c r="W37" s="56">
        <v>2668</v>
      </c>
      <c r="X37" s="56">
        <v>4069</v>
      </c>
    </row>
    <row r="38" spans="1:24" s="55" customFormat="1" ht="13.5" customHeight="1">
      <c r="A38" s="40"/>
      <c r="B38" s="56">
        <v>25</v>
      </c>
      <c r="C38" s="56" t="s">
        <v>17</v>
      </c>
      <c r="D38" s="56">
        <v>0</v>
      </c>
      <c r="E38" s="56">
        <v>0</v>
      </c>
      <c r="F38" s="56">
        <v>1370</v>
      </c>
      <c r="G38" s="56">
        <v>2740</v>
      </c>
      <c r="H38" s="56">
        <v>0</v>
      </c>
      <c r="I38" s="56">
        <v>5820</v>
      </c>
      <c r="J38" s="56">
        <v>0</v>
      </c>
      <c r="K38" s="56">
        <v>290</v>
      </c>
      <c r="L38" s="56">
        <v>10220</v>
      </c>
      <c r="M38" s="56">
        <v>0</v>
      </c>
      <c r="N38" s="56">
        <v>0</v>
      </c>
      <c r="O38" s="56">
        <v>270</v>
      </c>
      <c r="P38" s="56">
        <v>856</v>
      </c>
      <c r="Q38" s="56">
        <v>0</v>
      </c>
      <c r="R38" s="56">
        <v>0</v>
      </c>
      <c r="S38" s="56">
        <v>1503</v>
      </c>
      <c r="T38" s="56">
        <v>7</v>
      </c>
      <c r="U38" s="56">
        <v>0</v>
      </c>
      <c r="V38" s="56">
        <v>0</v>
      </c>
      <c r="W38" s="56">
        <v>82</v>
      </c>
      <c r="X38" s="56">
        <v>2711</v>
      </c>
    </row>
    <row r="39" spans="1:24" s="55" customFormat="1" ht="13.5" customHeight="1">
      <c r="A39" s="40"/>
      <c r="B39" s="56">
        <v>59</v>
      </c>
      <c r="C39" s="56" t="s">
        <v>36</v>
      </c>
      <c r="D39" s="56">
        <v>0</v>
      </c>
      <c r="E39" s="56">
        <v>0</v>
      </c>
      <c r="F39" s="56">
        <v>0</v>
      </c>
      <c r="G39" s="56">
        <v>0</v>
      </c>
      <c r="H39" s="56">
        <v>2550</v>
      </c>
      <c r="I39" s="56">
        <v>0</v>
      </c>
      <c r="J39" s="56">
        <v>810</v>
      </c>
      <c r="K39" s="56">
        <v>8100</v>
      </c>
      <c r="L39" s="56">
        <v>11460</v>
      </c>
      <c r="M39" s="56">
        <v>0</v>
      </c>
      <c r="N39" s="56">
        <v>0</v>
      </c>
      <c r="O39" s="56">
        <v>91</v>
      </c>
      <c r="P39" s="56">
        <v>0</v>
      </c>
      <c r="Q39" s="56">
        <v>62</v>
      </c>
      <c r="R39" s="56">
        <v>1</v>
      </c>
      <c r="S39" s="56">
        <v>40</v>
      </c>
      <c r="T39" s="56">
        <v>1</v>
      </c>
      <c r="U39" s="56">
        <v>209</v>
      </c>
      <c r="V39" s="56">
        <v>0</v>
      </c>
      <c r="W39" s="56">
        <v>2431</v>
      </c>
      <c r="X39" s="56">
        <v>2833</v>
      </c>
    </row>
    <row r="40" spans="1:24" s="55" customFormat="1" ht="13.5" customHeight="1">
      <c r="A40" s="40"/>
      <c r="B40" s="56">
        <v>66</v>
      </c>
      <c r="C40" s="56" t="s">
        <v>40</v>
      </c>
      <c r="D40" s="56">
        <v>0</v>
      </c>
      <c r="E40" s="56">
        <v>0</v>
      </c>
      <c r="F40" s="56">
        <v>6000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6000</v>
      </c>
      <c r="M40" s="56">
        <v>0</v>
      </c>
      <c r="N40" s="56">
        <v>0</v>
      </c>
      <c r="O40" s="56">
        <v>1554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1554</v>
      </c>
    </row>
    <row r="41" spans="1:24" s="55" customFormat="1" ht="13.5" customHeight="1">
      <c r="A41" s="40"/>
      <c r="B41" s="56">
        <v>64</v>
      </c>
      <c r="C41" s="56" t="s">
        <v>38</v>
      </c>
      <c r="D41" s="56">
        <v>0</v>
      </c>
      <c r="E41" s="56">
        <v>0</v>
      </c>
      <c r="F41" s="56">
        <v>1350</v>
      </c>
      <c r="G41" s="56">
        <v>0</v>
      </c>
      <c r="H41" s="56">
        <v>0</v>
      </c>
      <c r="I41" s="56">
        <v>1450</v>
      </c>
      <c r="J41" s="56">
        <v>0</v>
      </c>
      <c r="K41" s="56">
        <v>4500</v>
      </c>
      <c r="L41" s="56">
        <v>7300</v>
      </c>
      <c r="M41" s="56">
        <v>0</v>
      </c>
      <c r="N41" s="56">
        <v>0</v>
      </c>
      <c r="O41" s="56">
        <v>197</v>
      </c>
      <c r="P41" s="56">
        <v>0</v>
      </c>
      <c r="Q41" s="56">
        <v>0</v>
      </c>
      <c r="R41" s="56">
        <v>0</v>
      </c>
      <c r="S41" s="56">
        <v>46</v>
      </c>
      <c r="T41" s="56"/>
      <c r="U41" s="56">
        <v>0</v>
      </c>
      <c r="V41" s="56">
        <v>0</v>
      </c>
      <c r="W41" s="56">
        <v>1480</v>
      </c>
      <c r="X41" s="56">
        <v>1723</v>
      </c>
    </row>
    <row r="42" spans="1:24" s="55" customFormat="1" ht="13.5" customHeight="1">
      <c r="A42" s="40"/>
      <c r="B42" s="56">
        <v>88</v>
      </c>
      <c r="C42" s="56" t="s">
        <v>57</v>
      </c>
      <c r="D42" s="56">
        <v>0</v>
      </c>
      <c r="E42" s="56">
        <v>0</v>
      </c>
      <c r="F42" s="56">
        <v>700</v>
      </c>
      <c r="G42" s="56">
        <v>0</v>
      </c>
      <c r="H42" s="56">
        <v>0</v>
      </c>
      <c r="I42" s="56">
        <v>1635</v>
      </c>
      <c r="J42" s="56">
        <v>0</v>
      </c>
      <c r="K42" s="56">
        <v>0</v>
      </c>
      <c r="L42" s="56">
        <v>2335</v>
      </c>
      <c r="M42" s="56">
        <v>0</v>
      </c>
      <c r="N42" s="56">
        <v>0</v>
      </c>
      <c r="O42" s="56">
        <v>252</v>
      </c>
      <c r="P42" s="56">
        <v>0</v>
      </c>
      <c r="Q42" s="56">
        <v>0</v>
      </c>
      <c r="R42" s="56">
        <v>0</v>
      </c>
      <c r="S42" s="56">
        <v>299</v>
      </c>
      <c r="T42" s="56">
        <v>6</v>
      </c>
      <c r="U42" s="56">
        <v>0</v>
      </c>
      <c r="V42" s="56">
        <v>0</v>
      </c>
      <c r="W42" s="56">
        <v>0</v>
      </c>
      <c r="X42" s="56">
        <v>551</v>
      </c>
    </row>
    <row r="43" spans="1:24" s="55" customFormat="1" ht="13.5" customHeight="1" thickBot="1">
      <c r="A43" s="40"/>
      <c r="B43" s="57">
        <v>52</v>
      </c>
      <c r="C43" s="57" t="s">
        <v>29</v>
      </c>
      <c r="D43" s="57">
        <v>0</v>
      </c>
      <c r="E43" s="57">
        <v>0</v>
      </c>
      <c r="F43" s="57">
        <v>2000</v>
      </c>
      <c r="G43" s="57">
        <v>100</v>
      </c>
      <c r="H43" s="57">
        <v>300</v>
      </c>
      <c r="I43" s="57">
        <v>1600</v>
      </c>
      <c r="J43" s="57">
        <v>0</v>
      </c>
      <c r="K43" s="57">
        <v>1600</v>
      </c>
      <c r="L43" s="57">
        <v>5600</v>
      </c>
      <c r="M43" s="57">
        <v>0</v>
      </c>
      <c r="N43" s="57">
        <v>0</v>
      </c>
      <c r="O43" s="57">
        <v>410</v>
      </c>
      <c r="P43" s="57">
        <v>60</v>
      </c>
      <c r="Q43" s="57">
        <v>233</v>
      </c>
      <c r="R43" s="57">
        <v>1</v>
      </c>
      <c r="S43" s="57">
        <v>91</v>
      </c>
      <c r="T43" s="57">
        <v>6</v>
      </c>
      <c r="U43" s="57">
        <v>0</v>
      </c>
      <c r="V43" s="57">
        <v>0</v>
      </c>
      <c r="W43" s="57">
        <v>467</v>
      </c>
      <c r="X43" s="57">
        <v>1261</v>
      </c>
    </row>
    <row r="44" spans="1:24" s="6" customFormat="1" ht="13.5" customHeight="1" thickTop="1">
      <c r="A44" s="40"/>
      <c r="B44" s="35"/>
      <c r="C44" s="36" t="s">
        <v>64</v>
      </c>
      <c r="D44" s="33">
        <f aca="true" t="shared" si="3" ref="D44:X44">+SUM(D35:D43)</f>
        <v>0</v>
      </c>
      <c r="E44" s="33">
        <f t="shared" si="3"/>
        <v>0</v>
      </c>
      <c r="F44" s="33">
        <f t="shared" si="3"/>
        <v>26513</v>
      </c>
      <c r="G44" s="33">
        <f t="shared" si="3"/>
        <v>3140</v>
      </c>
      <c r="H44" s="33">
        <f t="shared" si="3"/>
        <v>3780</v>
      </c>
      <c r="I44" s="33">
        <f t="shared" si="3"/>
        <v>20831</v>
      </c>
      <c r="J44" s="33">
        <f t="shared" si="3"/>
        <v>6029</v>
      </c>
      <c r="K44" s="33">
        <f t="shared" si="3"/>
        <v>46790</v>
      </c>
      <c r="L44" s="33">
        <f t="shared" si="3"/>
        <v>107083</v>
      </c>
      <c r="M44" s="33">
        <f t="shared" si="3"/>
        <v>0</v>
      </c>
      <c r="N44" s="33">
        <f t="shared" si="3"/>
        <v>0</v>
      </c>
      <c r="O44" s="33">
        <f t="shared" si="3"/>
        <v>5056</v>
      </c>
      <c r="P44" s="33">
        <f t="shared" si="3"/>
        <v>952</v>
      </c>
      <c r="Q44" s="33">
        <f t="shared" si="3"/>
        <v>303</v>
      </c>
      <c r="R44" s="33">
        <f t="shared" si="3"/>
        <v>4</v>
      </c>
      <c r="S44" s="33">
        <f t="shared" si="3"/>
        <v>4328</v>
      </c>
      <c r="T44" s="33">
        <f t="shared" si="3"/>
        <v>29</v>
      </c>
      <c r="U44" s="33">
        <f t="shared" si="3"/>
        <v>2109</v>
      </c>
      <c r="V44" s="33">
        <f t="shared" si="3"/>
        <v>0</v>
      </c>
      <c r="W44" s="33">
        <f t="shared" si="3"/>
        <v>14141</v>
      </c>
      <c r="X44" s="33">
        <f t="shared" si="3"/>
        <v>26889</v>
      </c>
    </row>
    <row r="45" spans="1:24" s="6" customFormat="1" ht="13.5" customHeight="1">
      <c r="A45" s="40"/>
      <c r="B45" s="37"/>
      <c r="C45" s="38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s="55" customFormat="1" ht="13.5" customHeight="1">
      <c r="A46" s="40" t="s">
        <v>71</v>
      </c>
      <c r="B46" s="54">
        <v>70</v>
      </c>
      <c r="C46" s="54" t="s">
        <v>43</v>
      </c>
      <c r="D46" s="54">
        <v>30000</v>
      </c>
      <c r="E46" s="54">
        <v>0</v>
      </c>
      <c r="F46" s="54">
        <v>19310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49310</v>
      </c>
      <c r="M46" s="54">
        <v>7592</v>
      </c>
      <c r="N46" s="54">
        <v>0</v>
      </c>
      <c r="O46" s="54">
        <v>6481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14073</v>
      </c>
    </row>
    <row r="47" spans="1:24" s="55" customFormat="1" ht="13.5" customHeight="1">
      <c r="A47" s="40"/>
      <c r="B47" s="56">
        <v>83</v>
      </c>
      <c r="C47" s="56" t="s">
        <v>53</v>
      </c>
      <c r="D47" s="56">
        <v>3500</v>
      </c>
      <c r="E47" s="56">
        <v>0</v>
      </c>
      <c r="F47" s="56">
        <v>0</v>
      </c>
      <c r="G47" s="56">
        <v>0</v>
      </c>
      <c r="H47" s="56">
        <v>0</v>
      </c>
      <c r="I47" s="56">
        <v>1545</v>
      </c>
      <c r="J47" s="56">
        <v>0</v>
      </c>
      <c r="K47" s="56">
        <v>0</v>
      </c>
      <c r="L47" s="56">
        <v>5045</v>
      </c>
      <c r="M47" s="56">
        <v>1106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275</v>
      </c>
      <c r="T47" s="56">
        <v>5</v>
      </c>
      <c r="U47" s="56">
        <v>0</v>
      </c>
      <c r="V47" s="56">
        <v>0</v>
      </c>
      <c r="W47" s="56">
        <v>0</v>
      </c>
      <c r="X47" s="56">
        <v>1381</v>
      </c>
    </row>
    <row r="48" spans="1:24" s="55" customFormat="1" ht="13.5" customHeight="1" thickBot="1">
      <c r="A48" s="40"/>
      <c r="B48" s="57">
        <v>76</v>
      </c>
      <c r="C48" s="57" t="s">
        <v>48</v>
      </c>
      <c r="D48" s="57">
        <v>0</v>
      </c>
      <c r="E48" s="57">
        <v>0</v>
      </c>
      <c r="F48" s="57">
        <v>2500</v>
      </c>
      <c r="G48" s="57">
        <v>0</v>
      </c>
      <c r="H48" s="57">
        <v>0</v>
      </c>
      <c r="I48" s="57">
        <v>2000</v>
      </c>
      <c r="J48" s="57">
        <v>0</v>
      </c>
      <c r="K48" s="57">
        <v>0</v>
      </c>
      <c r="L48" s="57">
        <v>4500</v>
      </c>
      <c r="M48" s="57">
        <v>0</v>
      </c>
      <c r="N48" s="57">
        <v>0</v>
      </c>
      <c r="O48" s="57">
        <v>814</v>
      </c>
      <c r="P48" s="57">
        <v>0</v>
      </c>
      <c r="Q48" s="57">
        <v>0</v>
      </c>
      <c r="R48" s="57">
        <v>0</v>
      </c>
      <c r="S48" s="57">
        <v>345</v>
      </c>
      <c r="T48" s="57">
        <v>3</v>
      </c>
      <c r="U48" s="57">
        <v>0</v>
      </c>
      <c r="V48" s="57">
        <v>0</v>
      </c>
      <c r="W48" s="57">
        <v>0</v>
      </c>
      <c r="X48" s="57">
        <v>1159</v>
      </c>
    </row>
    <row r="49" spans="1:24" s="6" customFormat="1" ht="13.5" customHeight="1" thickTop="1">
      <c r="A49" s="40"/>
      <c r="B49" s="35"/>
      <c r="C49" s="36" t="s">
        <v>64</v>
      </c>
      <c r="D49" s="33">
        <f aca="true" t="shared" si="4" ref="D49:X49">+SUM(D46:D48)</f>
        <v>33500</v>
      </c>
      <c r="E49" s="33">
        <f t="shared" si="4"/>
        <v>0</v>
      </c>
      <c r="F49" s="33">
        <f t="shared" si="4"/>
        <v>21810</v>
      </c>
      <c r="G49" s="33">
        <f t="shared" si="4"/>
        <v>0</v>
      </c>
      <c r="H49" s="33">
        <f t="shared" si="4"/>
        <v>0</v>
      </c>
      <c r="I49" s="33">
        <f t="shared" si="4"/>
        <v>3545</v>
      </c>
      <c r="J49" s="33">
        <f t="shared" si="4"/>
        <v>0</v>
      </c>
      <c r="K49" s="33">
        <f t="shared" si="4"/>
        <v>0</v>
      </c>
      <c r="L49" s="33">
        <f t="shared" si="4"/>
        <v>58855</v>
      </c>
      <c r="M49" s="33">
        <f t="shared" si="4"/>
        <v>8698</v>
      </c>
      <c r="N49" s="33">
        <f t="shared" si="4"/>
        <v>0</v>
      </c>
      <c r="O49" s="33">
        <f t="shared" si="4"/>
        <v>7295</v>
      </c>
      <c r="P49" s="33">
        <f t="shared" si="4"/>
        <v>0</v>
      </c>
      <c r="Q49" s="33">
        <f t="shared" si="4"/>
        <v>0</v>
      </c>
      <c r="R49" s="33">
        <f t="shared" si="4"/>
        <v>0</v>
      </c>
      <c r="S49" s="33">
        <f t="shared" si="4"/>
        <v>620</v>
      </c>
      <c r="T49" s="33">
        <f t="shared" si="4"/>
        <v>8</v>
      </c>
      <c r="U49" s="33">
        <f t="shared" si="4"/>
        <v>0</v>
      </c>
      <c r="V49" s="33">
        <f t="shared" si="4"/>
        <v>0</v>
      </c>
      <c r="W49" s="33">
        <f t="shared" si="4"/>
        <v>0</v>
      </c>
      <c r="X49" s="33">
        <f t="shared" si="4"/>
        <v>16613</v>
      </c>
    </row>
    <row r="50" spans="1:24" s="6" customFormat="1" ht="13.5" customHeight="1">
      <c r="A50" s="40"/>
      <c r="B50" s="37"/>
      <c r="C50" s="38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55" customFormat="1" ht="13.5" customHeight="1" thickBot="1">
      <c r="A51" s="40" t="s">
        <v>60</v>
      </c>
      <c r="B51" s="58">
        <v>20</v>
      </c>
      <c r="C51" s="58" t="s">
        <v>13</v>
      </c>
      <c r="D51" s="58">
        <v>0</v>
      </c>
      <c r="E51" s="58">
        <v>0</v>
      </c>
      <c r="F51" s="58">
        <v>3800</v>
      </c>
      <c r="G51" s="58">
        <v>0</v>
      </c>
      <c r="H51" s="58">
        <v>0</v>
      </c>
      <c r="I51" s="58">
        <v>0</v>
      </c>
      <c r="J51" s="58">
        <v>285</v>
      </c>
      <c r="K51" s="58">
        <v>0</v>
      </c>
      <c r="L51" s="58">
        <v>4085</v>
      </c>
      <c r="M51" s="58">
        <v>0</v>
      </c>
      <c r="N51" s="58">
        <v>0</v>
      </c>
      <c r="O51" s="58">
        <v>1008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715</v>
      </c>
      <c r="V51" s="58">
        <v>0</v>
      </c>
      <c r="W51" s="58">
        <v>0</v>
      </c>
      <c r="X51" s="58">
        <v>1723</v>
      </c>
    </row>
    <row r="52" spans="1:24" s="6" customFormat="1" ht="13.5" customHeight="1" thickTop="1">
      <c r="A52" s="40"/>
      <c r="B52" s="35"/>
      <c r="C52" s="36" t="s">
        <v>64</v>
      </c>
      <c r="D52" s="33">
        <f aca="true" t="shared" si="5" ref="D52:X52">+D51</f>
        <v>0</v>
      </c>
      <c r="E52" s="33">
        <f t="shared" si="5"/>
        <v>0</v>
      </c>
      <c r="F52" s="33">
        <f t="shared" si="5"/>
        <v>3800</v>
      </c>
      <c r="G52" s="33">
        <f t="shared" si="5"/>
        <v>0</v>
      </c>
      <c r="H52" s="33">
        <f t="shared" si="5"/>
        <v>0</v>
      </c>
      <c r="I52" s="33">
        <f t="shared" si="5"/>
        <v>0</v>
      </c>
      <c r="J52" s="33">
        <f t="shared" si="5"/>
        <v>285</v>
      </c>
      <c r="K52" s="33">
        <f t="shared" si="5"/>
        <v>0</v>
      </c>
      <c r="L52" s="33">
        <f t="shared" si="5"/>
        <v>4085</v>
      </c>
      <c r="M52" s="33">
        <f t="shared" si="5"/>
        <v>0</v>
      </c>
      <c r="N52" s="33">
        <f t="shared" si="5"/>
        <v>0</v>
      </c>
      <c r="O52" s="33">
        <f t="shared" si="5"/>
        <v>1008</v>
      </c>
      <c r="P52" s="33">
        <f t="shared" si="5"/>
        <v>0</v>
      </c>
      <c r="Q52" s="33">
        <f t="shared" si="5"/>
        <v>0</v>
      </c>
      <c r="R52" s="33">
        <f t="shared" si="5"/>
        <v>0</v>
      </c>
      <c r="S52" s="33">
        <f t="shared" si="5"/>
        <v>0</v>
      </c>
      <c r="T52" s="33">
        <f t="shared" si="5"/>
        <v>0</v>
      </c>
      <c r="U52" s="33">
        <f t="shared" si="5"/>
        <v>715</v>
      </c>
      <c r="V52" s="33">
        <f t="shared" si="5"/>
        <v>0</v>
      </c>
      <c r="W52" s="33">
        <f t="shared" si="5"/>
        <v>0</v>
      </c>
      <c r="X52" s="33">
        <f t="shared" si="5"/>
        <v>1723</v>
      </c>
    </row>
    <row r="53" spans="1:24" s="6" customFormat="1" ht="13.5" customHeight="1">
      <c r="A53" s="40"/>
      <c r="B53" s="37"/>
      <c r="C53" s="38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55" customFormat="1" ht="13.5" customHeight="1">
      <c r="A54" s="40" t="s">
        <v>61</v>
      </c>
      <c r="B54" s="54">
        <v>4</v>
      </c>
      <c r="C54" s="54" t="s">
        <v>179</v>
      </c>
      <c r="D54" s="54">
        <v>0</v>
      </c>
      <c r="E54" s="54">
        <v>0</v>
      </c>
      <c r="F54" s="54">
        <v>0</v>
      </c>
      <c r="G54" s="54">
        <v>0</v>
      </c>
      <c r="H54" s="54">
        <v>42000</v>
      </c>
      <c r="I54" s="54">
        <v>17000</v>
      </c>
      <c r="J54" s="54">
        <v>0</v>
      </c>
      <c r="K54" s="54">
        <v>63000</v>
      </c>
      <c r="L54" s="54">
        <v>122000</v>
      </c>
      <c r="M54" s="54">
        <v>0</v>
      </c>
      <c r="N54" s="54">
        <v>0</v>
      </c>
      <c r="O54" s="54">
        <v>0</v>
      </c>
      <c r="P54" s="54">
        <v>0</v>
      </c>
      <c r="Q54" s="54">
        <v>1836</v>
      </c>
      <c r="R54" s="54">
        <v>2</v>
      </c>
      <c r="S54" s="54">
        <v>1845</v>
      </c>
      <c r="T54" s="54">
        <v>4</v>
      </c>
      <c r="U54" s="54">
        <v>0</v>
      </c>
      <c r="V54" s="54">
        <v>0</v>
      </c>
      <c r="W54" s="54">
        <v>23052</v>
      </c>
      <c r="X54" s="54">
        <v>26733</v>
      </c>
    </row>
    <row r="55" spans="1:24" s="55" customFormat="1" ht="13.5" customHeight="1">
      <c r="A55" s="40"/>
      <c r="B55" s="56">
        <v>41</v>
      </c>
      <c r="C55" s="56" t="s">
        <v>180</v>
      </c>
      <c r="D55" s="56">
        <v>0</v>
      </c>
      <c r="E55" s="56">
        <v>0</v>
      </c>
      <c r="F55" s="56">
        <v>3594</v>
      </c>
      <c r="G55" s="56"/>
      <c r="H55" s="56">
        <v>0</v>
      </c>
      <c r="I55" s="56">
        <v>1540</v>
      </c>
      <c r="J55" s="56">
        <v>0</v>
      </c>
      <c r="K55" s="56">
        <v>0</v>
      </c>
      <c r="L55" s="56">
        <v>5134</v>
      </c>
      <c r="M55" s="56">
        <v>0</v>
      </c>
      <c r="N55" s="56">
        <v>0</v>
      </c>
      <c r="O55" s="56">
        <v>1258</v>
      </c>
      <c r="P55" s="56">
        <v>0</v>
      </c>
      <c r="Q55" s="56">
        <v>0</v>
      </c>
      <c r="R55" s="56">
        <v>0</v>
      </c>
      <c r="S55" s="56">
        <v>0</v>
      </c>
      <c r="T55" s="56">
        <v>2</v>
      </c>
      <c r="U55" s="56">
        <v>0</v>
      </c>
      <c r="V55" s="56">
        <v>0</v>
      </c>
      <c r="W55" s="56">
        <v>0</v>
      </c>
      <c r="X55" s="56">
        <v>1258</v>
      </c>
    </row>
    <row r="56" spans="1:24" s="55" customFormat="1" ht="13.5" customHeight="1">
      <c r="A56" s="40"/>
      <c r="B56" s="56">
        <v>47</v>
      </c>
      <c r="C56" s="56" t="s">
        <v>181</v>
      </c>
      <c r="D56" s="56">
        <v>300</v>
      </c>
      <c r="E56" s="56">
        <v>0</v>
      </c>
      <c r="F56" s="56">
        <v>0</v>
      </c>
      <c r="G56" s="56">
        <v>800</v>
      </c>
      <c r="H56" s="56">
        <v>0</v>
      </c>
      <c r="I56" s="56">
        <v>0</v>
      </c>
      <c r="J56" s="56">
        <v>1300</v>
      </c>
      <c r="K56" s="56">
        <v>0</v>
      </c>
      <c r="L56" s="56">
        <v>2400</v>
      </c>
      <c r="M56" s="56">
        <v>29</v>
      </c>
      <c r="N56" s="56">
        <v>0</v>
      </c>
      <c r="O56" s="56">
        <v>0</v>
      </c>
      <c r="P56" s="56">
        <v>414</v>
      </c>
      <c r="Q56" s="56">
        <v>0</v>
      </c>
      <c r="R56" s="56">
        <v>0</v>
      </c>
      <c r="S56" s="56">
        <v>0</v>
      </c>
      <c r="T56" s="56">
        <v>0</v>
      </c>
      <c r="U56" s="56">
        <v>139</v>
      </c>
      <c r="V56" s="56">
        <v>0</v>
      </c>
      <c r="W56" s="56">
        <v>0</v>
      </c>
      <c r="X56" s="56">
        <v>582</v>
      </c>
    </row>
    <row r="57" spans="1:24" s="55" customFormat="1" ht="13.5" customHeight="1">
      <c r="A57" s="40"/>
      <c r="B57" s="56">
        <v>19</v>
      </c>
      <c r="C57" s="56" t="s">
        <v>182</v>
      </c>
      <c r="D57" s="56">
        <v>0</v>
      </c>
      <c r="E57" s="56">
        <v>0</v>
      </c>
      <c r="F57" s="56">
        <v>8911</v>
      </c>
      <c r="G57" s="56">
        <v>109</v>
      </c>
      <c r="H57" s="56">
        <v>0</v>
      </c>
      <c r="I57" s="56">
        <v>0</v>
      </c>
      <c r="J57" s="56">
        <v>0</v>
      </c>
      <c r="K57" s="56">
        <v>0</v>
      </c>
      <c r="L57" s="56">
        <v>9020</v>
      </c>
      <c r="M57" s="56">
        <v>0</v>
      </c>
      <c r="N57" s="56">
        <v>0</v>
      </c>
      <c r="O57" s="56">
        <v>2657</v>
      </c>
      <c r="P57" s="56">
        <v>333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2990</v>
      </c>
    </row>
    <row r="58" spans="1:24" s="55" customFormat="1" ht="13.5" customHeight="1">
      <c r="A58" s="40"/>
      <c r="B58" s="56">
        <v>46</v>
      </c>
      <c r="C58" s="56" t="s">
        <v>27</v>
      </c>
      <c r="D58" s="56">
        <v>0</v>
      </c>
      <c r="E58" s="56">
        <v>0</v>
      </c>
      <c r="F58" s="56">
        <v>13000</v>
      </c>
      <c r="G58" s="56">
        <v>330</v>
      </c>
      <c r="H58" s="56">
        <v>0</v>
      </c>
      <c r="I58" s="56">
        <v>2650</v>
      </c>
      <c r="J58" s="56">
        <v>5290</v>
      </c>
      <c r="K58" s="56">
        <v>16500</v>
      </c>
      <c r="L58" s="56">
        <v>37770</v>
      </c>
      <c r="M58" s="56">
        <v>0</v>
      </c>
      <c r="N58" s="56">
        <v>0</v>
      </c>
      <c r="O58" s="56">
        <v>3153</v>
      </c>
      <c r="P58" s="56">
        <v>264</v>
      </c>
      <c r="Q58" s="56">
        <v>0</v>
      </c>
      <c r="R58" s="56">
        <v>0</v>
      </c>
      <c r="S58" s="56">
        <v>393</v>
      </c>
      <c r="T58" s="56">
        <v>5</v>
      </c>
      <c r="U58" s="56">
        <v>1819</v>
      </c>
      <c r="V58" s="56">
        <v>0</v>
      </c>
      <c r="W58" s="56">
        <v>6031</v>
      </c>
      <c r="X58" s="56">
        <v>11660</v>
      </c>
    </row>
    <row r="59" spans="1:24" s="55" customFormat="1" ht="13.5" customHeight="1">
      <c r="A59" s="40"/>
      <c r="B59" s="56">
        <v>33</v>
      </c>
      <c r="C59" s="56" t="s">
        <v>183</v>
      </c>
      <c r="D59" s="56">
        <v>0</v>
      </c>
      <c r="E59" s="56">
        <v>0</v>
      </c>
      <c r="F59" s="56">
        <v>4800</v>
      </c>
      <c r="G59" s="56">
        <v>0</v>
      </c>
      <c r="H59" s="56">
        <v>0</v>
      </c>
      <c r="I59" s="56">
        <v>2800</v>
      </c>
      <c r="J59" s="56">
        <v>0</v>
      </c>
      <c r="K59" s="56">
        <v>0</v>
      </c>
      <c r="L59" s="56">
        <v>7600</v>
      </c>
      <c r="M59" s="56">
        <v>0</v>
      </c>
      <c r="N59" s="56">
        <v>0</v>
      </c>
      <c r="O59" s="56">
        <v>1428</v>
      </c>
      <c r="P59" s="56">
        <v>0</v>
      </c>
      <c r="Q59" s="56">
        <v>0</v>
      </c>
      <c r="R59" s="56">
        <v>0</v>
      </c>
      <c r="S59" s="56">
        <v>859</v>
      </c>
      <c r="T59" s="56">
        <v>3</v>
      </c>
      <c r="U59" s="56">
        <v>0</v>
      </c>
      <c r="V59" s="56">
        <v>0</v>
      </c>
      <c r="W59" s="56">
        <v>0</v>
      </c>
      <c r="X59" s="56">
        <v>2287</v>
      </c>
    </row>
    <row r="60" spans="1:24" s="55" customFormat="1" ht="13.5" customHeight="1">
      <c r="A60" s="40"/>
      <c r="B60" s="56">
        <v>34</v>
      </c>
      <c r="C60" s="56" t="s">
        <v>184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19975</v>
      </c>
      <c r="J60" s="56">
        <v>430</v>
      </c>
      <c r="K60" s="56">
        <v>0</v>
      </c>
      <c r="L60" s="56">
        <v>20405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4532</v>
      </c>
      <c r="T60" s="56">
        <v>12</v>
      </c>
      <c r="U60" s="56">
        <v>168</v>
      </c>
      <c r="V60" s="56">
        <v>0</v>
      </c>
      <c r="W60" s="56">
        <v>0</v>
      </c>
      <c r="X60" s="56">
        <v>4700</v>
      </c>
    </row>
    <row r="61" spans="1:24" s="55" customFormat="1" ht="13.5" customHeight="1">
      <c r="A61" s="40"/>
      <c r="B61" s="56">
        <v>38</v>
      </c>
      <c r="C61" s="56" t="s">
        <v>185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25700</v>
      </c>
      <c r="J61" s="56">
        <v>0</v>
      </c>
      <c r="K61" s="56">
        <v>0</v>
      </c>
      <c r="L61" s="56">
        <v>25700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3365</v>
      </c>
      <c r="T61" s="56">
        <v>10</v>
      </c>
      <c r="U61" s="56">
        <v>0</v>
      </c>
      <c r="V61" s="56">
        <v>0</v>
      </c>
      <c r="W61" s="56">
        <v>0</v>
      </c>
      <c r="X61" s="56">
        <v>3365</v>
      </c>
    </row>
    <row r="62" spans="1:24" s="55" customFormat="1" ht="13.5" customHeight="1">
      <c r="A62" s="40"/>
      <c r="B62" s="56">
        <v>51</v>
      </c>
      <c r="C62" s="56" t="s">
        <v>186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6700</v>
      </c>
      <c r="J62" s="56">
        <v>0</v>
      </c>
      <c r="K62" s="56">
        <v>0</v>
      </c>
      <c r="L62" s="56">
        <v>6700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1756</v>
      </c>
      <c r="T62" s="56">
        <v>2</v>
      </c>
      <c r="U62" s="56">
        <v>0</v>
      </c>
      <c r="V62" s="56">
        <v>0</v>
      </c>
      <c r="W62" s="56">
        <v>0</v>
      </c>
      <c r="X62" s="56">
        <v>1756</v>
      </c>
    </row>
    <row r="63" spans="1:24" s="55" customFormat="1" ht="13.5" customHeight="1">
      <c r="A63" s="40"/>
      <c r="B63" s="56">
        <v>73</v>
      </c>
      <c r="C63" s="56" t="s">
        <v>187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5200</v>
      </c>
      <c r="J63" s="56">
        <v>0</v>
      </c>
      <c r="K63" s="56">
        <v>0</v>
      </c>
      <c r="L63" s="56">
        <v>5200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1222</v>
      </c>
      <c r="T63" s="56">
        <v>3</v>
      </c>
      <c r="U63" s="56">
        <v>0</v>
      </c>
      <c r="V63" s="56">
        <v>0</v>
      </c>
      <c r="W63" s="56">
        <v>0</v>
      </c>
      <c r="X63" s="56">
        <v>1222</v>
      </c>
    </row>
    <row r="64" spans="1:24" s="55" customFormat="1" ht="13.5" customHeight="1" thickBot="1">
      <c r="A64" s="40"/>
      <c r="B64" s="57">
        <v>32</v>
      </c>
      <c r="C64" s="57" t="s">
        <v>188</v>
      </c>
      <c r="D64" s="57">
        <v>0</v>
      </c>
      <c r="E64" s="57">
        <v>0</v>
      </c>
      <c r="F64" s="57">
        <v>2200</v>
      </c>
      <c r="G64" s="57">
        <v>0</v>
      </c>
      <c r="H64" s="57">
        <v>0</v>
      </c>
      <c r="I64" s="57">
        <v>0</v>
      </c>
      <c r="J64" s="57">
        <v>0</v>
      </c>
      <c r="K64" s="57">
        <v>1500</v>
      </c>
      <c r="L64" s="57">
        <v>3700</v>
      </c>
      <c r="M64" s="57">
        <v>0</v>
      </c>
      <c r="N64" s="57">
        <v>0</v>
      </c>
      <c r="O64" s="57">
        <v>421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547</v>
      </c>
      <c r="X64" s="57">
        <v>968</v>
      </c>
    </row>
    <row r="65" spans="1:24" s="6" customFormat="1" ht="13.5" customHeight="1" thickTop="1">
      <c r="A65" s="40"/>
      <c r="B65" s="35"/>
      <c r="C65" s="36" t="s">
        <v>64</v>
      </c>
      <c r="D65" s="33">
        <f aca="true" t="shared" si="6" ref="D65:X65">+SUM(D54:D64)</f>
        <v>300</v>
      </c>
      <c r="E65" s="33">
        <f t="shared" si="6"/>
        <v>0</v>
      </c>
      <c r="F65" s="33">
        <f t="shared" si="6"/>
        <v>32505</v>
      </c>
      <c r="G65" s="33">
        <f t="shared" si="6"/>
        <v>1239</v>
      </c>
      <c r="H65" s="33">
        <f t="shared" si="6"/>
        <v>42000</v>
      </c>
      <c r="I65" s="33">
        <f t="shared" si="6"/>
        <v>81565</v>
      </c>
      <c r="J65" s="33">
        <f t="shared" si="6"/>
        <v>7020</v>
      </c>
      <c r="K65" s="33">
        <f t="shared" si="6"/>
        <v>81000</v>
      </c>
      <c r="L65" s="33">
        <f t="shared" si="6"/>
        <v>245629</v>
      </c>
      <c r="M65" s="33">
        <f t="shared" si="6"/>
        <v>29</v>
      </c>
      <c r="N65" s="33">
        <f t="shared" si="6"/>
        <v>0</v>
      </c>
      <c r="O65" s="33">
        <f t="shared" si="6"/>
        <v>8917</v>
      </c>
      <c r="P65" s="33">
        <f t="shared" si="6"/>
        <v>1011</v>
      </c>
      <c r="Q65" s="33">
        <f t="shared" si="6"/>
        <v>1836</v>
      </c>
      <c r="R65" s="33">
        <f t="shared" si="6"/>
        <v>2</v>
      </c>
      <c r="S65" s="33">
        <f t="shared" si="6"/>
        <v>13972</v>
      </c>
      <c r="T65" s="33">
        <f t="shared" si="6"/>
        <v>41</v>
      </c>
      <c r="U65" s="33">
        <f t="shared" si="6"/>
        <v>2126</v>
      </c>
      <c r="V65" s="33">
        <f t="shared" si="6"/>
        <v>0</v>
      </c>
      <c r="W65" s="33">
        <f t="shared" si="6"/>
        <v>29630</v>
      </c>
      <c r="X65" s="33">
        <f t="shared" si="6"/>
        <v>57521</v>
      </c>
    </row>
    <row r="66" spans="1:24" s="6" customFormat="1" ht="13.5" customHeight="1">
      <c r="A66" s="40"/>
      <c r="B66" s="37"/>
      <c r="C66" s="38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55" customFormat="1" ht="13.5" customHeight="1">
      <c r="A67" s="40" t="s">
        <v>72</v>
      </c>
      <c r="B67" s="54">
        <v>9</v>
      </c>
      <c r="C67" s="54" t="s">
        <v>7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3098</v>
      </c>
      <c r="J67" s="54">
        <v>18000</v>
      </c>
      <c r="K67" s="54">
        <v>0</v>
      </c>
      <c r="L67" s="54">
        <v>21098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53</v>
      </c>
      <c r="T67" s="54">
        <v>6</v>
      </c>
      <c r="U67" s="54">
        <v>7920</v>
      </c>
      <c r="V67" s="54">
        <v>0</v>
      </c>
      <c r="W67" s="54">
        <v>0</v>
      </c>
      <c r="X67" s="54">
        <v>7973</v>
      </c>
    </row>
    <row r="68" spans="1:24" s="55" customFormat="1" ht="13.5" customHeight="1">
      <c r="A68" s="40"/>
      <c r="B68" s="56">
        <v>22</v>
      </c>
      <c r="C68" s="56" t="s">
        <v>15</v>
      </c>
      <c r="D68" s="56">
        <v>0</v>
      </c>
      <c r="E68" s="56">
        <v>0</v>
      </c>
      <c r="F68" s="56">
        <v>0</v>
      </c>
      <c r="G68" s="56">
        <v>600</v>
      </c>
      <c r="H68" s="56">
        <v>0</v>
      </c>
      <c r="I68" s="56">
        <v>5400</v>
      </c>
      <c r="J68" s="56">
        <v>0</v>
      </c>
      <c r="K68" s="56">
        <v>0</v>
      </c>
      <c r="L68" s="56">
        <v>6000</v>
      </c>
      <c r="M68" s="56">
        <v>0</v>
      </c>
      <c r="N68" s="56">
        <v>0</v>
      </c>
      <c r="O68" s="56">
        <v>0</v>
      </c>
      <c r="P68" s="56">
        <v>195</v>
      </c>
      <c r="Q68" s="56">
        <v>0</v>
      </c>
      <c r="R68" s="56">
        <v>0</v>
      </c>
      <c r="S68" s="56">
        <v>1061</v>
      </c>
      <c r="T68" s="56">
        <v>4</v>
      </c>
      <c r="U68" s="56">
        <v>0</v>
      </c>
      <c r="V68" s="56">
        <v>0</v>
      </c>
      <c r="W68" s="56">
        <v>0</v>
      </c>
      <c r="X68" s="56">
        <v>1256</v>
      </c>
    </row>
    <row r="69" spans="1:24" s="55" customFormat="1" ht="13.5" customHeight="1">
      <c r="A69" s="40"/>
      <c r="B69" s="56">
        <v>74</v>
      </c>
      <c r="C69" s="56" t="s">
        <v>46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4500</v>
      </c>
      <c r="J69" s="56">
        <v>0</v>
      </c>
      <c r="K69" s="56">
        <v>1500</v>
      </c>
      <c r="L69" s="56">
        <v>6000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1022</v>
      </c>
      <c r="T69" s="56">
        <v>4</v>
      </c>
      <c r="U69" s="56">
        <v>0</v>
      </c>
      <c r="V69" s="56">
        <v>0</v>
      </c>
      <c r="W69" s="56">
        <v>0</v>
      </c>
      <c r="X69" s="56">
        <v>1022</v>
      </c>
    </row>
    <row r="70" spans="1:24" s="55" customFormat="1" ht="13.5" customHeight="1" thickBot="1">
      <c r="A70" s="40"/>
      <c r="B70" s="57">
        <v>63</v>
      </c>
      <c r="C70" s="57" t="s">
        <v>37</v>
      </c>
      <c r="D70" s="57">
        <v>0</v>
      </c>
      <c r="E70" s="57">
        <v>0</v>
      </c>
      <c r="F70" s="57">
        <v>17300</v>
      </c>
      <c r="G70" s="57">
        <v>0</v>
      </c>
      <c r="H70" s="57">
        <v>0</v>
      </c>
      <c r="I70" s="57">
        <v>7400</v>
      </c>
      <c r="J70" s="57">
        <v>3800</v>
      </c>
      <c r="K70" s="57">
        <v>0</v>
      </c>
      <c r="L70" s="57">
        <v>28500</v>
      </c>
      <c r="M70" s="57">
        <v>0</v>
      </c>
      <c r="N70" s="57">
        <v>0</v>
      </c>
      <c r="O70" s="57">
        <v>818</v>
      </c>
      <c r="P70" s="57">
        <v>0</v>
      </c>
      <c r="Q70" s="57">
        <v>0</v>
      </c>
      <c r="R70" s="57">
        <v>1</v>
      </c>
      <c r="S70" s="57">
        <v>1384</v>
      </c>
      <c r="T70" s="57">
        <v>4</v>
      </c>
      <c r="U70" s="57">
        <v>331</v>
      </c>
      <c r="V70" s="57">
        <v>0</v>
      </c>
      <c r="W70" s="57">
        <v>0</v>
      </c>
      <c r="X70" s="57">
        <v>2533</v>
      </c>
    </row>
    <row r="71" spans="1:24" s="6" customFormat="1" ht="13.5" customHeight="1" thickTop="1">
      <c r="A71" s="40"/>
      <c r="B71" s="35"/>
      <c r="C71" s="36" t="s">
        <v>64</v>
      </c>
      <c r="D71" s="33">
        <f aca="true" t="shared" si="7" ref="D71:X71">+SUM(D67:D70)</f>
        <v>0</v>
      </c>
      <c r="E71" s="33">
        <f t="shared" si="7"/>
        <v>0</v>
      </c>
      <c r="F71" s="33">
        <f t="shared" si="7"/>
        <v>17300</v>
      </c>
      <c r="G71" s="33">
        <f t="shared" si="7"/>
        <v>600</v>
      </c>
      <c r="H71" s="33">
        <f t="shared" si="7"/>
        <v>0</v>
      </c>
      <c r="I71" s="33">
        <f t="shared" si="7"/>
        <v>20398</v>
      </c>
      <c r="J71" s="33">
        <f t="shared" si="7"/>
        <v>21800</v>
      </c>
      <c r="K71" s="33">
        <f t="shared" si="7"/>
        <v>1500</v>
      </c>
      <c r="L71" s="33">
        <f t="shared" si="7"/>
        <v>61598</v>
      </c>
      <c r="M71" s="33">
        <f t="shared" si="7"/>
        <v>0</v>
      </c>
      <c r="N71" s="33">
        <f t="shared" si="7"/>
        <v>0</v>
      </c>
      <c r="O71" s="33">
        <f t="shared" si="7"/>
        <v>818</v>
      </c>
      <c r="P71" s="33">
        <f t="shared" si="7"/>
        <v>195</v>
      </c>
      <c r="Q71" s="33">
        <f t="shared" si="7"/>
        <v>0</v>
      </c>
      <c r="R71" s="33">
        <f t="shared" si="7"/>
        <v>1</v>
      </c>
      <c r="S71" s="33">
        <f t="shared" si="7"/>
        <v>3520</v>
      </c>
      <c r="T71" s="33">
        <f t="shared" si="7"/>
        <v>18</v>
      </c>
      <c r="U71" s="33">
        <f t="shared" si="7"/>
        <v>8251</v>
      </c>
      <c r="V71" s="33">
        <f t="shared" si="7"/>
        <v>0</v>
      </c>
      <c r="W71" s="33">
        <f t="shared" si="7"/>
        <v>0</v>
      </c>
      <c r="X71" s="33">
        <f t="shared" si="7"/>
        <v>12784</v>
      </c>
    </row>
    <row r="72" spans="1:24" s="6" customFormat="1" ht="13.5" customHeight="1">
      <c r="A72" s="40"/>
      <c r="B72" s="37"/>
      <c r="C72" s="38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55" customFormat="1" ht="13.5" customHeight="1">
      <c r="A73" s="40" t="s">
        <v>62</v>
      </c>
      <c r="B73" s="54">
        <v>57</v>
      </c>
      <c r="C73" s="54" t="s">
        <v>34</v>
      </c>
      <c r="D73" s="54">
        <v>0</v>
      </c>
      <c r="E73" s="54">
        <v>0</v>
      </c>
      <c r="F73" s="54">
        <v>52000</v>
      </c>
      <c r="G73" s="54">
        <v>0</v>
      </c>
      <c r="H73" s="54">
        <v>52400</v>
      </c>
      <c r="I73" s="54">
        <v>0</v>
      </c>
      <c r="J73" s="54">
        <v>0</v>
      </c>
      <c r="K73" s="54">
        <v>0</v>
      </c>
      <c r="L73" s="54">
        <v>104400</v>
      </c>
      <c r="M73" s="54">
        <v>0</v>
      </c>
      <c r="N73" s="54">
        <v>0</v>
      </c>
      <c r="O73" s="54">
        <v>12659</v>
      </c>
      <c r="P73" s="54">
        <v>0</v>
      </c>
      <c r="Q73" s="54">
        <v>9115</v>
      </c>
      <c r="R73" s="54">
        <v>13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21774</v>
      </c>
    </row>
    <row r="74" spans="1:24" s="55" customFormat="1" ht="13.5" customHeight="1">
      <c r="A74" s="40"/>
      <c r="B74" s="56">
        <v>1</v>
      </c>
      <c r="C74" s="56" t="s">
        <v>2</v>
      </c>
      <c r="D74" s="56">
        <v>90850</v>
      </c>
      <c r="E74" s="56">
        <v>0</v>
      </c>
      <c r="F74" s="56">
        <v>3930</v>
      </c>
      <c r="G74" s="56">
        <v>33420</v>
      </c>
      <c r="H74" s="56">
        <v>11300</v>
      </c>
      <c r="I74" s="56">
        <v>27780</v>
      </c>
      <c r="J74" s="56">
        <v>1735</v>
      </c>
      <c r="K74" s="56">
        <v>0</v>
      </c>
      <c r="L74" s="56">
        <v>169015</v>
      </c>
      <c r="M74" s="56">
        <v>13768</v>
      </c>
      <c r="N74" s="56">
        <v>0</v>
      </c>
      <c r="O74" s="56">
        <v>528</v>
      </c>
      <c r="P74" s="56">
        <v>8175</v>
      </c>
      <c r="Q74" s="56">
        <v>2273</v>
      </c>
      <c r="R74" s="56">
        <v>5</v>
      </c>
      <c r="S74" s="56">
        <v>9006</v>
      </c>
      <c r="T74" s="56">
        <v>8</v>
      </c>
      <c r="U74" s="56">
        <v>357</v>
      </c>
      <c r="V74" s="56">
        <v>0</v>
      </c>
      <c r="W74" s="56">
        <v>0</v>
      </c>
      <c r="X74" s="56">
        <v>34107</v>
      </c>
    </row>
    <row r="75" spans="1:24" s="55" customFormat="1" ht="13.5" customHeight="1">
      <c r="A75" s="40"/>
      <c r="B75" s="56">
        <v>10</v>
      </c>
      <c r="C75" s="56" t="s">
        <v>8</v>
      </c>
      <c r="D75" s="56">
        <v>9500</v>
      </c>
      <c r="E75" s="56">
        <v>0</v>
      </c>
      <c r="F75" s="56">
        <v>3690</v>
      </c>
      <c r="G75" s="56">
        <v>5300</v>
      </c>
      <c r="H75" s="56">
        <v>0</v>
      </c>
      <c r="I75" s="56">
        <v>12806</v>
      </c>
      <c r="J75" s="56">
        <v>1304</v>
      </c>
      <c r="K75" s="56">
        <v>0</v>
      </c>
      <c r="L75" s="56">
        <v>32600</v>
      </c>
      <c r="M75" s="56">
        <v>1797</v>
      </c>
      <c r="N75" s="56">
        <v>0</v>
      </c>
      <c r="O75" s="56">
        <v>1310</v>
      </c>
      <c r="P75" s="56">
        <v>1283</v>
      </c>
      <c r="Q75" s="56">
        <v>0</v>
      </c>
      <c r="R75" s="56">
        <v>0</v>
      </c>
      <c r="S75" s="56">
        <v>3146</v>
      </c>
      <c r="T75" s="56">
        <v>14</v>
      </c>
      <c r="U75" s="56">
        <v>526</v>
      </c>
      <c r="V75" s="56">
        <v>0</v>
      </c>
      <c r="W75" s="56">
        <v>0</v>
      </c>
      <c r="X75" s="56">
        <v>8062</v>
      </c>
    </row>
    <row r="76" spans="1:24" s="55" customFormat="1" ht="13.5" customHeight="1">
      <c r="A76" s="40"/>
      <c r="B76" s="56">
        <v>26</v>
      </c>
      <c r="C76" s="56" t="s">
        <v>18</v>
      </c>
      <c r="D76" s="56">
        <v>0</v>
      </c>
      <c r="E76" s="56">
        <v>0</v>
      </c>
      <c r="F76" s="56">
        <v>1230</v>
      </c>
      <c r="G76" s="56">
        <v>0</v>
      </c>
      <c r="H76" s="56">
        <v>0</v>
      </c>
      <c r="I76" s="56">
        <v>1000</v>
      </c>
      <c r="J76" s="56">
        <v>1860</v>
      </c>
      <c r="K76" s="56">
        <v>247</v>
      </c>
      <c r="L76" s="56">
        <v>4337</v>
      </c>
      <c r="M76" s="56">
        <v>0</v>
      </c>
      <c r="N76" s="56">
        <v>0</v>
      </c>
      <c r="O76" s="56">
        <v>439</v>
      </c>
      <c r="P76" s="56">
        <v>0</v>
      </c>
      <c r="Q76" s="56">
        <v>0</v>
      </c>
      <c r="R76" s="56">
        <v>0</v>
      </c>
      <c r="S76" s="56">
        <v>58</v>
      </c>
      <c r="T76" s="56">
        <v>1</v>
      </c>
      <c r="U76" s="56">
        <v>290</v>
      </c>
      <c r="V76" s="56">
        <v>0</v>
      </c>
      <c r="W76" s="56">
        <v>65</v>
      </c>
      <c r="X76" s="56">
        <v>852</v>
      </c>
    </row>
    <row r="77" spans="1:24" s="55" customFormat="1" ht="13.5" customHeight="1">
      <c r="A77" s="40"/>
      <c r="B77" s="56">
        <v>15</v>
      </c>
      <c r="C77" s="56" t="s">
        <v>11</v>
      </c>
      <c r="D77" s="56">
        <v>0</v>
      </c>
      <c r="E77" s="56">
        <v>0</v>
      </c>
      <c r="F77" s="56">
        <v>0</v>
      </c>
      <c r="G77" s="56">
        <v>400</v>
      </c>
      <c r="H77" s="56">
        <v>0</v>
      </c>
      <c r="I77" s="56">
        <v>8000</v>
      </c>
      <c r="J77" s="56">
        <v>0</v>
      </c>
      <c r="K77" s="56">
        <v>0</v>
      </c>
      <c r="L77" s="56">
        <v>8400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1465</v>
      </c>
      <c r="T77" s="56">
        <v>5</v>
      </c>
      <c r="U77" s="56">
        <v>0</v>
      </c>
      <c r="V77" s="56">
        <v>0</v>
      </c>
      <c r="W77" s="56">
        <v>0</v>
      </c>
      <c r="X77" s="56">
        <v>1465</v>
      </c>
    </row>
    <row r="78" spans="1:24" s="55" customFormat="1" ht="13.5" customHeight="1">
      <c r="A78" s="40"/>
      <c r="B78" s="56">
        <v>87</v>
      </c>
      <c r="C78" s="56" t="s">
        <v>56</v>
      </c>
      <c r="D78" s="56">
        <v>0</v>
      </c>
      <c r="E78" s="56">
        <v>0</v>
      </c>
      <c r="F78" s="56">
        <v>722</v>
      </c>
      <c r="G78" s="56">
        <v>0</v>
      </c>
      <c r="H78" s="56">
        <v>0</v>
      </c>
      <c r="I78" s="56">
        <v>895</v>
      </c>
      <c r="J78" s="56">
        <v>734</v>
      </c>
      <c r="K78" s="56">
        <v>0</v>
      </c>
      <c r="L78" s="56">
        <v>2351</v>
      </c>
      <c r="M78" s="56">
        <v>0</v>
      </c>
      <c r="N78" s="56">
        <v>0</v>
      </c>
      <c r="O78" s="56">
        <v>314</v>
      </c>
      <c r="P78" s="56">
        <v>0</v>
      </c>
      <c r="Q78" s="56">
        <v>0</v>
      </c>
      <c r="R78" s="56">
        <v>0</v>
      </c>
      <c r="S78" s="56">
        <v>73</v>
      </c>
      <c r="T78" s="56">
        <v>3</v>
      </c>
      <c r="U78" s="56">
        <v>453</v>
      </c>
      <c r="V78" s="56">
        <v>0</v>
      </c>
      <c r="W78" s="56">
        <v>0</v>
      </c>
      <c r="X78" s="56">
        <v>840</v>
      </c>
    </row>
    <row r="79" spans="1:24" s="55" customFormat="1" ht="13.5" customHeight="1">
      <c r="A79" s="40"/>
      <c r="B79" s="56">
        <v>81</v>
      </c>
      <c r="C79" s="56" t="s">
        <v>52</v>
      </c>
      <c r="D79" s="56">
        <v>0</v>
      </c>
      <c r="E79" s="56">
        <v>0</v>
      </c>
      <c r="F79" s="56">
        <v>30</v>
      </c>
      <c r="G79" s="56">
        <v>50</v>
      </c>
      <c r="H79" s="56">
        <v>0</v>
      </c>
      <c r="I79" s="56">
        <v>4271</v>
      </c>
      <c r="J79" s="56">
        <v>3449</v>
      </c>
      <c r="K79" s="56">
        <v>0</v>
      </c>
      <c r="L79" s="56">
        <v>7800</v>
      </c>
      <c r="M79" s="56">
        <v>0</v>
      </c>
      <c r="N79" s="56">
        <v>0</v>
      </c>
      <c r="O79" s="56">
        <v>43</v>
      </c>
      <c r="P79" s="56">
        <v>45</v>
      </c>
      <c r="Q79" s="56">
        <v>0</v>
      </c>
      <c r="R79" s="56">
        <v>0</v>
      </c>
      <c r="S79" s="56">
        <v>600</v>
      </c>
      <c r="T79" s="56">
        <v>10</v>
      </c>
      <c r="U79" s="56">
        <v>687</v>
      </c>
      <c r="V79" s="56">
        <v>0</v>
      </c>
      <c r="W79" s="56">
        <v>0</v>
      </c>
      <c r="X79" s="56">
        <v>1375</v>
      </c>
    </row>
    <row r="80" spans="1:24" s="55" customFormat="1" ht="13.5" customHeight="1">
      <c r="A80" s="40"/>
      <c r="B80" s="56">
        <v>54</v>
      </c>
      <c r="C80" s="56" t="s">
        <v>31</v>
      </c>
      <c r="D80" s="56">
        <v>0</v>
      </c>
      <c r="E80" s="56">
        <v>0</v>
      </c>
      <c r="F80" s="56">
        <v>0</v>
      </c>
      <c r="G80" s="56">
        <v>1100</v>
      </c>
      <c r="H80" s="56">
        <v>0</v>
      </c>
      <c r="I80" s="56">
        <v>2510</v>
      </c>
      <c r="J80" s="56">
        <v>0</v>
      </c>
      <c r="K80" s="56">
        <v>0</v>
      </c>
      <c r="L80" s="56">
        <v>3610</v>
      </c>
      <c r="M80" s="56">
        <v>0</v>
      </c>
      <c r="N80" s="56">
        <v>0</v>
      </c>
      <c r="O80" s="56">
        <v>0</v>
      </c>
      <c r="P80" s="56">
        <v>440</v>
      </c>
      <c r="Q80" s="56">
        <v>0</v>
      </c>
      <c r="R80" s="56">
        <v>0</v>
      </c>
      <c r="S80" s="56">
        <v>540</v>
      </c>
      <c r="T80" s="56">
        <v>5</v>
      </c>
      <c r="U80" s="56">
        <v>0</v>
      </c>
      <c r="V80" s="56">
        <v>0</v>
      </c>
      <c r="W80" s="56">
        <v>0</v>
      </c>
      <c r="X80" s="56">
        <v>980</v>
      </c>
    </row>
    <row r="81" spans="1:24" s="55" customFormat="1" ht="13.5" customHeight="1" thickBot="1">
      <c r="A81" s="40"/>
      <c r="B81" s="57">
        <v>75</v>
      </c>
      <c r="C81" s="57" t="s">
        <v>47</v>
      </c>
      <c r="D81" s="57">
        <v>0</v>
      </c>
      <c r="E81" s="57">
        <v>0</v>
      </c>
      <c r="F81" s="57">
        <v>550</v>
      </c>
      <c r="G81" s="57">
        <v>0</v>
      </c>
      <c r="H81" s="57">
        <v>0</v>
      </c>
      <c r="I81" s="57">
        <v>2300</v>
      </c>
      <c r="J81" s="57">
        <v>0</v>
      </c>
      <c r="K81" s="57">
        <v>0</v>
      </c>
      <c r="L81" s="57">
        <v>2850</v>
      </c>
      <c r="M81" s="57">
        <v>0</v>
      </c>
      <c r="N81" s="57">
        <v>0</v>
      </c>
      <c r="O81" s="57">
        <v>446</v>
      </c>
      <c r="P81" s="57">
        <v>0</v>
      </c>
      <c r="Q81" s="57">
        <v>0</v>
      </c>
      <c r="R81" s="57">
        <v>0</v>
      </c>
      <c r="S81" s="57">
        <v>128</v>
      </c>
      <c r="T81" s="57">
        <v>5</v>
      </c>
      <c r="U81" s="57">
        <v>0</v>
      </c>
      <c r="V81" s="57">
        <v>0</v>
      </c>
      <c r="W81" s="57">
        <v>0</v>
      </c>
      <c r="X81" s="57">
        <v>574</v>
      </c>
    </row>
    <row r="82" spans="1:24" s="6" customFormat="1" ht="13.5" customHeight="1" thickTop="1">
      <c r="A82" s="40"/>
      <c r="B82" s="35"/>
      <c r="C82" s="36" t="s">
        <v>64</v>
      </c>
      <c r="D82" s="33">
        <f aca="true" t="shared" si="8" ref="D82:X82">+SUM(D73:D81)</f>
        <v>100350</v>
      </c>
      <c r="E82" s="33">
        <f t="shared" si="8"/>
        <v>0</v>
      </c>
      <c r="F82" s="33">
        <f t="shared" si="8"/>
        <v>62152</v>
      </c>
      <c r="G82" s="33">
        <f t="shared" si="8"/>
        <v>40270</v>
      </c>
      <c r="H82" s="33">
        <f t="shared" si="8"/>
        <v>63700</v>
      </c>
      <c r="I82" s="33">
        <f t="shared" si="8"/>
        <v>59562</v>
      </c>
      <c r="J82" s="33">
        <f t="shared" si="8"/>
        <v>9082</v>
      </c>
      <c r="K82" s="33">
        <f t="shared" si="8"/>
        <v>247</v>
      </c>
      <c r="L82" s="33">
        <f t="shared" si="8"/>
        <v>335363</v>
      </c>
      <c r="M82" s="33">
        <f t="shared" si="8"/>
        <v>15565</v>
      </c>
      <c r="N82" s="33">
        <f t="shared" si="8"/>
        <v>0</v>
      </c>
      <c r="O82" s="33">
        <f t="shared" si="8"/>
        <v>15739</v>
      </c>
      <c r="P82" s="33">
        <f t="shared" si="8"/>
        <v>9943</v>
      </c>
      <c r="Q82" s="33">
        <f t="shared" si="8"/>
        <v>11388</v>
      </c>
      <c r="R82" s="33">
        <f t="shared" si="8"/>
        <v>18</v>
      </c>
      <c r="S82" s="33">
        <f t="shared" si="8"/>
        <v>15016</v>
      </c>
      <c r="T82" s="33">
        <f t="shared" si="8"/>
        <v>51</v>
      </c>
      <c r="U82" s="33">
        <f t="shared" si="8"/>
        <v>2313</v>
      </c>
      <c r="V82" s="33">
        <f t="shared" si="8"/>
        <v>0</v>
      </c>
      <c r="W82" s="33">
        <f t="shared" si="8"/>
        <v>65</v>
      </c>
      <c r="X82" s="33">
        <f t="shared" si="8"/>
        <v>70029</v>
      </c>
    </row>
    <row r="83" spans="1:24" s="6" customFormat="1" ht="13.5" customHeight="1">
      <c r="A83" s="40"/>
      <c r="B83" s="37"/>
      <c r="C83" s="38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s="55" customFormat="1" ht="13.5" customHeight="1">
      <c r="A84" s="40" t="s">
        <v>63</v>
      </c>
      <c r="B84" s="54">
        <v>2</v>
      </c>
      <c r="C84" s="54" t="s">
        <v>3</v>
      </c>
      <c r="D84" s="54">
        <v>10000</v>
      </c>
      <c r="E84" s="54"/>
      <c r="F84" s="54">
        <v>5000</v>
      </c>
      <c r="G84" s="54">
        <v>13910</v>
      </c>
      <c r="H84" s="54">
        <v>800</v>
      </c>
      <c r="I84" s="54">
        <v>0</v>
      </c>
      <c r="J84" s="54">
        <v>0</v>
      </c>
      <c r="K84" s="54">
        <v>0</v>
      </c>
      <c r="L84" s="54">
        <v>29710</v>
      </c>
      <c r="M84" s="54">
        <v>0</v>
      </c>
      <c r="N84" s="54">
        <v>0</v>
      </c>
      <c r="O84" s="54">
        <v>1644</v>
      </c>
      <c r="P84" s="54">
        <v>556</v>
      </c>
      <c r="Q84" s="54">
        <v>1968</v>
      </c>
      <c r="R84" s="54">
        <v>3</v>
      </c>
      <c r="S84" s="54">
        <v>1013</v>
      </c>
      <c r="T84" s="54">
        <v>1</v>
      </c>
      <c r="U84" s="54">
        <v>0</v>
      </c>
      <c r="V84" s="54">
        <v>0</v>
      </c>
      <c r="W84" s="54">
        <v>0</v>
      </c>
      <c r="X84" s="54">
        <v>5181</v>
      </c>
    </row>
    <row r="85" spans="1:24" s="55" customFormat="1" ht="13.5" customHeight="1">
      <c r="A85" s="40"/>
      <c r="B85" s="56">
        <v>69</v>
      </c>
      <c r="C85" s="56" t="s">
        <v>42</v>
      </c>
      <c r="D85" s="56">
        <v>0</v>
      </c>
      <c r="E85" s="56"/>
      <c r="F85" s="56">
        <v>0</v>
      </c>
      <c r="G85" s="56">
        <v>0</v>
      </c>
      <c r="H85" s="56">
        <v>0</v>
      </c>
      <c r="I85" s="56">
        <v>2500</v>
      </c>
      <c r="J85" s="56">
        <v>0</v>
      </c>
      <c r="K85" s="56">
        <v>0</v>
      </c>
      <c r="L85" s="56">
        <v>2500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525</v>
      </c>
      <c r="T85" s="56">
        <v>5</v>
      </c>
      <c r="U85" s="56">
        <v>0</v>
      </c>
      <c r="V85" s="56">
        <v>0</v>
      </c>
      <c r="W85" s="56">
        <v>0</v>
      </c>
      <c r="X85" s="56">
        <v>525</v>
      </c>
    </row>
    <row r="86" spans="1:24" s="55" customFormat="1" ht="13.5" customHeight="1">
      <c r="A86" s="40"/>
      <c r="B86" s="56">
        <v>27</v>
      </c>
      <c r="C86" s="56" t="s">
        <v>19</v>
      </c>
      <c r="D86" s="56">
        <v>0</v>
      </c>
      <c r="E86" s="56"/>
      <c r="F86" s="56">
        <v>2750</v>
      </c>
      <c r="G86" s="56">
        <v>0</v>
      </c>
      <c r="H86" s="56">
        <v>0</v>
      </c>
      <c r="I86" s="56">
        <v>5350</v>
      </c>
      <c r="J86" s="56">
        <v>1000</v>
      </c>
      <c r="K86" s="56">
        <v>0</v>
      </c>
      <c r="L86" s="56">
        <v>9100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2605</v>
      </c>
      <c r="T86" s="56">
        <v>6</v>
      </c>
      <c r="U86" s="56">
        <v>0</v>
      </c>
      <c r="V86" s="56">
        <v>0</v>
      </c>
      <c r="W86" s="56">
        <v>0</v>
      </c>
      <c r="X86" s="56">
        <v>2605</v>
      </c>
    </row>
    <row r="87" spans="1:24" s="55" customFormat="1" ht="13.5" customHeight="1">
      <c r="A87" s="40"/>
      <c r="B87" s="56">
        <v>21</v>
      </c>
      <c r="C87" s="56" t="s">
        <v>14</v>
      </c>
      <c r="D87" s="56">
        <v>3000</v>
      </c>
      <c r="E87" s="56"/>
      <c r="F87" s="56">
        <v>5000</v>
      </c>
      <c r="G87" s="56">
        <v>1950</v>
      </c>
      <c r="H87" s="56">
        <v>0</v>
      </c>
      <c r="I87" s="56">
        <v>450</v>
      </c>
      <c r="J87" s="56">
        <v>5500</v>
      </c>
      <c r="K87" s="56">
        <v>0</v>
      </c>
      <c r="L87" s="56">
        <v>15900</v>
      </c>
      <c r="M87" s="56">
        <v>0</v>
      </c>
      <c r="N87" s="56">
        <v>0</v>
      </c>
      <c r="O87" s="56">
        <v>1011</v>
      </c>
      <c r="P87" s="56">
        <v>50</v>
      </c>
      <c r="Q87" s="56">
        <v>0</v>
      </c>
      <c r="R87" s="56">
        <v>0</v>
      </c>
      <c r="S87" s="56">
        <v>127</v>
      </c>
      <c r="T87" s="56">
        <v>2</v>
      </c>
      <c r="U87" s="56">
        <v>1204</v>
      </c>
      <c r="V87" s="56">
        <v>0</v>
      </c>
      <c r="W87" s="56">
        <v>0</v>
      </c>
      <c r="X87" s="56">
        <v>2392</v>
      </c>
    </row>
    <row r="88" spans="1:24" s="55" customFormat="1" ht="13.5" customHeight="1">
      <c r="A88" s="40"/>
      <c r="B88" s="56">
        <v>40</v>
      </c>
      <c r="C88" s="56" t="s">
        <v>23</v>
      </c>
      <c r="D88" s="56">
        <v>0</v>
      </c>
      <c r="E88" s="56"/>
      <c r="F88" s="56">
        <v>0</v>
      </c>
      <c r="G88" s="56">
        <v>0</v>
      </c>
      <c r="H88" s="56">
        <v>0</v>
      </c>
      <c r="I88" s="56">
        <v>580</v>
      </c>
      <c r="J88" s="56">
        <v>2220</v>
      </c>
      <c r="K88" s="56">
        <v>0</v>
      </c>
      <c r="L88" s="56">
        <v>2800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  <c r="S88" s="56">
        <v>22</v>
      </c>
      <c r="T88" s="56">
        <v>2</v>
      </c>
      <c r="U88" s="56">
        <v>536</v>
      </c>
      <c r="V88" s="56">
        <v>0</v>
      </c>
      <c r="W88" s="56">
        <v>0</v>
      </c>
      <c r="X88" s="56">
        <v>558</v>
      </c>
    </row>
    <row r="89" spans="1:24" s="55" customFormat="1" ht="13.5" customHeight="1" thickBot="1">
      <c r="A89" s="40"/>
      <c r="B89" s="57">
        <v>23</v>
      </c>
      <c r="C89" s="57" t="s">
        <v>16</v>
      </c>
      <c r="D89" s="57">
        <v>0</v>
      </c>
      <c r="E89" s="57"/>
      <c r="F89" s="57">
        <v>0</v>
      </c>
      <c r="G89" s="57">
        <v>0</v>
      </c>
      <c r="H89" s="57">
        <v>0</v>
      </c>
      <c r="I89" s="57">
        <v>3150</v>
      </c>
      <c r="J89" s="57">
        <v>7850</v>
      </c>
      <c r="K89" s="57">
        <v>0</v>
      </c>
      <c r="L89" s="57">
        <v>11000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2</v>
      </c>
      <c r="T89" s="57">
        <v>1</v>
      </c>
      <c r="U89" s="57">
        <v>778</v>
      </c>
      <c r="V89" s="57">
        <v>0</v>
      </c>
      <c r="W89" s="57">
        <v>0</v>
      </c>
      <c r="X89" s="57">
        <v>780</v>
      </c>
    </row>
    <row r="90" spans="1:24" s="6" customFormat="1" ht="13.5" customHeight="1" thickTop="1">
      <c r="A90" s="40"/>
      <c r="B90" s="35"/>
      <c r="C90" s="36" t="s">
        <v>64</v>
      </c>
      <c r="D90" s="33">
        <f aca="true" t="shared" si="9" ref="D90:X90">+SUM(D84:D89)</f>
        <v>13000</v>
      </c>
      <c r="E90" s="33">
        <f t="shared" si="9"/>
        <v>0</v>
      </c>
      <c r="F90" s="33">
        <f t="shared" si="9"/>
        <v>12750</v>
      </c>
      <c r="G90" s="33">
        <f t="shared" si="9"/>
        <v>15860</v>
      </c>
      <c r="H90" s="33">
        <f t="shared" si="9"/>
        <v>800</v>
      </c>
      <c r="I90" s="33">
        <f t="shared" si="9"/>
        <v>12030</v>
      </c>
      <c r="J90" s="33">
        <f t="shared" si="9"/>
        <v>16570</v>
      </c>
      <c r="K90" s="33">
        <f t="shared" si="9"/>
        <v>0</v>
      </c>
      <c r="L90" s="33">
        <f t="shared" si="9"/>
        <v>71010</v>
      </c>
      <c r="M90" s="33">
        <f t="shared" si="9"/>
        <v>0</v>
      </c>
      <c r="N90" s="33">
        <f t="shared" si="9"/>
        <v>0</v>
      </c>
      <c r="O90" s="33">
        <f t="shared" si="9"/>
        <v>2655</v>
      </c>
      <c r="P90" s="33">
        <f t="shared" si="9"/>
        <v>606</v>
      </c>
      <c r="Q90" s="33">
        <f t="shared" si="9"/>
        <v>1968</v>
      </c>
      <c r="R90" s="33">
        <f t="shared" si="9"/>
        <v>3</v>
      </c>
      <c r="S90" s="33">
        <f t="shared" si="9"/>
        <v>4294</v>
      </c>
      <c r="T90" s="33">
        <f t="shared" si="9"/>
        <v>17</v>
      </c>
      <c r="U90" s="33">
        <f t="shared" si="9"/>
        <v>2518</v>
      </c>
      <c r="V90" s="33">
        <f t="shared" si="9"/>
        <v>0</v>
      </c>
      <c r="W90" s="33">
        <f t="shared" si="9"/>
        <v>0</v>
      </c>
      <c r="X90" s="33">
        <f t="shared" si="9"/>
        <v>12041</v>
      </c>
    </row>
    <row r="91" spans="1:24" s="6" customFormat="1" ht="13.5" customHeight="1">
      <c r="A91" s="40"/>
      <c r="B91" s="37"/>
      <c r="C91" s="38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s="6" customFormat="1" ht="13.5" customHeight="1">
      <c r="A92" s="4" t="s">
        <v>178</v>
      </c>
      <c r="B92" s="31"/>
      <c r="C92" s="32" t="s">
        <v>64</v>
      </c>
      <c r="D92" s="7">
        <f aca="true" t="shared" si="10" ref="D92:X92">+D12+D18+D33+D44+D49+D52+D65+D71+D82+D90</f>
        <v>181030</v>
      </c>
      <c r="E92" s="7">
        <f t="shared" si="10"/>
        <v>0</v>
      </c>
      <c r="F92" s="7">
        <f t="shared" si="10"/>
        <v>254578</v>
      </c>
      <c r="G92" s="7">
        <f t="shared" si="10"/>
        <v>62716</v>
      </c>
      <c r="H92" s="7">
        <f t="shared" si="10"/>
        <v>119392</v>
      </c>
      <c r="I92" s="7">
        <f t="shared" si="10"/>
        <v>358179</v>
      </c>
      <c r="J92" s="7">
        <f t="shared" si="10"/>
        <v>164926</v>
      </c>
      <c r="K92" s="7">
        <f t="shared" si="10"/>
        <v>154544</v>
      </c>
      <c r="L92" s="7">
        <f t="shared" si="10"/>
        <v>1295365</v>
      </c>
      <c r="M92" s="7">
        <f t="shared" si="10"/>
        <v>24963</v>
      </c>
      <c r="N92" s="7">
        <f t="shared" si="10"/>
        <v>0</v>
      </c>
      <c r="O92" s="7">
        <f t="shared" si="10"/>
        <v>68390</v>
      </c>
      <c r="P92" s="7">
        <f t="shared" si="10"/>
        <v>12707</v>
      </c>
      <c r="Q92" s="7">
        <f t="shared" si="10"/>
        <v>17186</v>
      </c>
      <c r="R92" s="7">
        <f t="shared" si="10"/>
        <v>34</v>
      </c>
      <c r="S92" s="7">
        <f t="shared" si="10"/>
        <v>75590</v>
      </c>
      <c r="T92" s="7">
        <f t="shared" si="10"/>
        <v>314</v>
      </c>
      <c r="U92" s="7">
        <f t="shared" si="10"/>
        <v>48761</v>
      </c>
      <c r="V92" s="7">
        <f t="shared" si="10"/>
        <v>200</v>
      </c>
      <c r="W92" s="7">
        <f t="shared" si="10"/>
        <v>50118</v>
      </c>
      <c r="X92" s="7">
        <f t="shared" si="10"/>
        <v>297915</v>
      </c>
    </row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  <row r="102" s="6" customFormat="1" ht="13.5" customHeight="1"/>
    <row r="103" s="6" customFormat="1" ht="13.5" customHeight="1"/>
    <row r="104" s="6" customFormat="1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</sheetData>
  <sheetProtection/>
  <mergeCells count="24">
    <mergeCell ref="A14:A19"/>
    <mergeCell ref="A20:A34"/>
    <mergeCell ref="A35:A45"/>
    <mergeCell ref="A46:A50"/>
    <mergeCell ref="A84:A91"/>
    <mergeCell ref="A51:A53"/>
    <mergeCell ref="A54:A66"/>
    <mergeCell ref="A67:A72"/>
    <mergeCell ref="A73:A83"/>
    <mergeCell ref="M3:X3"/>
    <mergeCell ref="M4:O4"/>
    <mergeCell ref="P4:U4"/>
    <mergeCell ref="V4:V5"/>
    <mergeCell ref="W4:W5"/>
    <mergeCell ref="X4:X5"/>
    <mergeCell ref="A3:A5"/>
    <mergeCell ref="B3:B5"/>
    <mergeCell ref="C3:C5"/>
    <mergeCell ref="A6:A13"/>
    <mergeCell ref="D3:L3"/>
    <mergeCell ref="D4:F4"/>
    <mergeCell ref="G4:J4"/>
    <mergeCell ref="K4:K5"/>
    <mergeCell ref="L4:L5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geOrder="overThenDown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80"/>
  <sheetViews>
    <sheetView zoomScale="75" zoomScaleNormal="75" zoomScalePageLayoutView="0" workbookViewId="0" topLeftCell="A1">
      <pane xSplit="4" ySplit="5" topLeftCell="U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D26" sqref="AD26"/>
    </sheetView>
  </sheetViews>
  <sheetFormatPr defaultColWidth="9.00390625" defaultRowHeight="13.5"/>
  <cols>
    <col min="1" max="3" width="3.50390625" style="13" customWidth="1"/>
    <col min="4" max="4" width="14.125" style="13" customWidth="1"/>
    <col min="5" max="14" width="9.00390625" style="14" customWidth="1"/>
    <col min="15" max="15" width="9.00390625" style="13" customWidth="1"/>
    <col min="16" max="16" width="9.00390625" style="14" customWidth="1"/>
    <col min="17" max="17" width="5.00390625" style="14" customWidth="1"/>
    <col min="18" max="28" width="9.00390625" style="14" customWidth="1"/>
    <col min="29" max="29" width="9.00390625" style="13" customWidth="1"/>
    <col min="30" max="30" width="9.00390625" style="14" customWidth="1"/>
    <col min="31" max="31" width="9.00390625" style="24" customWidth="1"/>
    <col min="32" max="32" width="9.00390625" style="13" customWidth="1"/>
    <col min="33" max="33" width="11.625" style="13" customWidth="1"/>
    <col min="34" max="16384" width="9.00390625" style="14" customWidth="1"/>
  </cols>
  <sheetData>
    <row r="1" spans="1:32" ht="13.5">
      <c r="A1" s="42" t="s">
        <v>158</v>
      </c>
      <c r="B1" s="42"/>
      <c r="C1" s="42"/>
      <c r="D1" s="42"/>
      <c r="E1" s="8" t="s">
        <v>159</v>
      </c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2"/>
      <c r="R1" s="9"/>
      <c r="S1" s="8" t="s">
        <v>160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42"/>
      <c r="B2" s="42"/>
      <c r="C2" s="42"/>
      <c r="D2" s="42"/>
      <c r="E2" s="46" t="s">
        <v>161</v>
      </c>
      <c r="F2" s="46"/>
      <c r="G2" s="46"/>
      <c r="H2" s="46"/>
      <c r="I2" s="47"/>
      <c r="J2" s="45" t="s">
        <v>162</v>
      </c>
      <c r="K2" s="45"/>
      <c r="L2" s="45"/>
      <c r="M2" s="45"/>
      <c r="N2" s="45" t="s">
        <v>163</v>
      </c>
      <c r="O2" s="50" t="s">
        <v>64</v>
      </c>
      <c r="P2" s="17"/>
      <c r="Q2" s="18"/>
      <c r="R2" s="15"/>
      <c r="S2" s="51" t="s">
        <v>77</v>
      </c>
      <c r="T2" s="52"/>
      <c r="U2" s="52"/>
      <c r="V2" s="52"/>
      <c r="W2" s="53"/>
      <c r="X2" s="19" t="s">
        <v>78</v>
      </c>
      <c r="Y2" s="20"/>
      <c r="Z2" s="20"/>
      <c r="AA2" s="20"/>
      <c r="AB2" s="20"/>
      <c r="AC2" s="20"/>
      <c r="AD2" s="48" t="s">
        <v>79</v>
      </c>
      <c r="AE2" s="48" t="s">
        <v>80</v>
      </c>
      <c r="AF2" s="43" t="s">
        <v>64</v>
      </c>
    </row>
    <row r="3" spans="1:35" ht="22.5">
      <c r="A3" s="42"/>
      <c r="B3" s="42"/>
      <c r="C3" s="42"/>
      <c r="D3" s="42"/>
      <c r="E3" s="29" t="s">
        <v>164</v>
      </c>
      <c r="F3" s="29" t="s">
        <v>165</v>
      </c>
      <c r="G3" s="15" t="s">
        <v>166</v>
      </c>
      <c r="H3" s="15" t="s">
        <v>167</v>
      </c>
      <c r="I3" s="16" t="s">
        <v>65</v>
      </c>
      <c r="J3" s="15" t="s">
        <v>83</v>
      </c>
      <c r="K3" s="15" t="s">
        <v>84</v>
      </c>
      <c r="L3" s="15" t="s">
        <v>85</v>
      </c>
      <c r="M3" s="16" t="s">
        <v>66</v>
      </c>
      <c r="N3" s="45"/>
      <c r="O3" s="50"/>
      <c r="P3" s="17"/>
      <c r="Q3" s="18"/>
      <c r="R3" s="30"/>
      <c r="S3" s="29" t="s">
        <v>164</v>
      </c>
      <c r="T3" s="29" t="s">
        <v>165</v>
      </c>
      <c r="U3" s="15" t="s">
        <v>166</v>
      </c>
      <c r="V3" s="15" t="s">
        <v>167</v>
      </c>
      <c r="W3" s="16" t="s">
        <v>65</v>
      </c>
      <c r="X3" s="15" t="s">
        <v>83</v>
      </c>
      <c r="Y3" s="15" t="s">
        <v>84</v>
      </c>
      <c r="Z3" s="16" t="s">
        <v>68</v>
      </c>
      <c r="AA3" s="15" t="s">
        <v>88</v>
      </c>
      <c r="AB3" s="16" t="s">
        <v>67</v>
      </c>
      <c r="AC3" s="16" t="s">
        <v>168</v>
      </c>
      <c r="AD3" s="49"/>
      <c r="AE3" s="49"/>
      <c r="AF3" s="44"/>
      <c r="AI3" s="16" t="s">
        <v>169</v>
      </c>
    </row>
    <row r="4" spans="1:36" s="22" customFormat="1" ht="27" customHeight="1">
      <c r="A4" s="21" t="s">
        <v>170</v>
      </c>
      <c r="B4" s="21" t="s">
        <v>171</v>
      </c>
      <c r="C4" s="21" t="s">
        <v>172</v>
      </c>
      <c r="D4" s="22" t="s">
        <v>1</v>
      </c>
      <c r="E4" s="23">
        <v>401</v>
      </c>
      <c r="F4" s="23">
        <v>402</v>
      </c>
      <c r="G4" s="23" t="s">
        <v>173</v>
      </c>
      <c r="H4" s="23">
        <v>403</v>
      </c>
      <c r="I4" s="23">
        <v>404</v>
      </c>
      <c r="J4" s="23">
        <v>405</v>
      </c>
      <c r="K4" s="23">
        <v>406</v>
      </c>
      <c r="L4" s="23">
        <v>407</v>
      </c>
      <c r="M4" s="23">
        <v>409</v>
      </c>
      <c r="N4" s="23">
        <v>411</v>
      </c>
      <c r="O4" s="22" t="s">
        <v>173</v>
      </c>
      <c r="P4" s="23">
        <v>412</v>
      </c>
      <c r="Q4" s="23"/>
      <c r="R4" s="23" t="s">
        <v>174</v>
      </c>
      <c r="S4" s="23">
        <v>5001</v>
      </c>
      <c r="T4" s="23">
        <v>5002</v>
      </c>
      <c r="U4" s="23" t="s">
        <v>175</v>
      </c>
      <c r="V4" s="23">
        <v>5003</v>
      </c>
      <c r="W4" s="23">
        <v>5004</v>
      </c>
      <c r="X4" s="23">
        <v>5005</v>
      </c>
      <c r="Y4" s="23">
        <v>5006</v>
      </c>
      <c r="Z4" s="23">
        <v>413</v>
      </c>
      <c r="AA4" s="23">
        <v>5007</v>
      </c>
      <c r="AB4" s="23">
        <v>414</v>
      </c>
      <c r="AC4" s="22">
        <v>5009</v>
      </c>
      <c r="AD4" s="23">
        <v>5008</v>
      </c>
      <c r="AE4" s="22">
        <v>5011</v>
      </c>
      <c r="AF4" s="22" t="s">
        <v>64</v>
      </c>
      <c r="AG4" s="22">
        <v>5012</v>
      </c>
      <c r="AI4" s="23" t="s">
        <v>176</v>
      </c>
      <c r="AJ4" s="23"/>
    </row>
    <row r="5" spans="1:38" ht="13.5">
      <c r="A5" s="13">
        <v>6</v>
      </c>
      <c r="B5" s="13">
        <v>1</v>
      </c>
      <c r="C5" s="13">
        <v>1</v>
      </c>
      <c r="D5" s="24" t="s">
        <v>97</v>
      </c>
      <c r="E5" s="13"/>
      <c r="F5" s="13"/>
      <c r="G5" s="13">
        <f aca="true" t="shared" si="0" ref="G5:G10">SUM(E5:F5)</f>
        <v>0</v>
      </c>
      <c r="H5" s="13"/>
      <c r="I5" s="13"/>
      <c r="J5" s="13"/>
      <c r="K5" s="13"/>
      <c r="L5" s="13">
        <v>8214</v>
      </c>
      <c r="M5" s="13">
        <v>6159</v>
      </c>
      <c r="N5" s="13">
        <v>12557</v>
      </c>
      <c r="O5" s="13">
        <f aca="true" t="shared" si="1" ref="O5:O10">SUM(G5:N5)</f>
        <v>26930</v>
      </c>
      <c r="P5" s="13">
        <v>26930</v>
      </c>
      <c r="Q5" s="14" t="str">
        <f aca="true" t="shared" si="2" ref="Q5:Q10">IF(O5=P5,"OK","ERROR")</f>
        <v>OK</v>
      </c>
      <c r="R5" s="14" t="str">
        <f>VLOOKUP($D$5:$D$79,$AK$5:$AL$79,2,0)</f>
        <v>湧水</v>
      </c>
      <c r="S5" s="13"/>
      <c r="T5" s="13"/>
      <c r="U5" s="13">
        <f aca="true" t="shared" si="3" ref="U5:U10">SUM(S5:T5)</f>
        <v>0</v>
      </c>
      <c r="V5" s="13"/>
      <c r="W5" s="13"/>
      <c r="X5" s="13"/>
      <c r="Y5" s="13"/>
      <c r="Z5" s="13"/>
      <c r="AA5" s="13">
        <v>2060</v>
      </c>
      <c r="AB5" s="13">
        <v>10</v>
      </c>
      <c r="AC5" s="13">
        <v>3394</v>
      </c>
      <c r="AD5" s="13"/>
      <c r="AE5" s="24">
        <v>2685</v>
      </c>
      <c r="AF5" s="13">
        <f aca="true" t="shared" si="4" ref="AF5:AF10">SUM(U5:Y5,AA5,AC5,AD5:AE5)</f>
        <v>8139</v>
      </c>
      <c r="AG5" s="13">
        <v>8139</v>
      </c>
      <c r="AH5" s="14" t="str">
        <f aca="true" t="shared" si="5" ref="AH5:AH10">IF(AF5=AG5,"OK","ERROR")</f>
        <v>OK</v>
      </c>
      <c r="AI5" s="14" t="s">
        <v>93</v>
      </c>
      <c r="AK5" s="14" t="s">
        <v>101</v>
      </c>
      <c r="AL5" s="14" t="s">
        <v>93</v>
      </c>
    </row>
    <row r="6" spans="1:38" ht="13.5">
      <c r="A6" s="13">
        <v>42</v>
      </c>
      <c r="B6" s="13">
        <v>1</v>
      </c>
      <c r="C6" s="13">
        <v>2</v>
      </c>
      <c r="D6" s="24" t="s">
        <v>117</v>
      </c>
      <c r="E6" s="13"/>
      <c r="F6" s="13"/>
      <c r="G6" s="13">
        <f t="shared" si="0"/>
        <v>0</v>
      </c>
      <c r="H6" s="13"/>
      <c r="I6" s="13"/>
      <c r="J6" s="13">
        <v>7</v>
      </c>
      <c r="K6" s="13"/>
      <c r="L6" s="13"/>
      <c r="M6" s="13">
        <v>4749</v>
      </c>
      <c r="N6" s="13"/>
      <c r="O6" s="13">
        <f t="shared" si="1"/>
        <v>4756</v>
      </c>
      <c r="P6" s="13">
        <v>4756</v>
      </c>
      <c r="Q6" s="14" t="str">
        <f t="shared" si="2"/>
        <v>OK</v>
      </c>
      <c r="R6" s="14" t="str">
        <f>VLOOKUP($D$5:$D$79,$AK$5:$AL$79,2,0)</f>
        <v>湧水</v>
      </c>
      <c r="S6" s="13"/>
      <c r="T6" s="13"/>
      <c r="U6" s="13">
        <f t="shared" si="3"/>
        <v>0</v>
      </c>
      <c r="V6" s="13"/>
      <c r="W6" s="13"/>
      <c r="X6" s="13"/>
      <c r="Y6" s="13"/>
      <c r="Z6" s="13"/>
      <c r="AA6" s="13"/>
      <c r="AB6" s="13"/>
      <c r="AC6" s="13">
        <v>760</v>
      </c>
      <c r="AD6" s="13"/>
      <c r="AF6" s="13">
        <f t="shared" si="4"/>
        <v>760</v>
      </c>
      <c r="AG6" s="13">
        <v>760</v>
      </c>
      <c r="AH6" s="14" t="str">
        <f t="shared" si="5"/>
        <v>OK</v>
      </c>
      <c r="AI6" s="14" t="s">
        <v>93</v>
      </c>
      <c r="AK6" s="14" t="s">
        <v>134</v>
      </c>
      <c r="AL6" s="14" t="s">
        <v>93</v>
      </c>
    </row>
    <row r="7" spans="1:38" ht="13.5">
      <c r="A7" s="13">
        <v>13</v>
      </c>
      <c r="B7" s="13">
        <v>1</v>
      </c>
      <c r="C7" s="13">
        <v>3</v>
      </c>
      <c r="D7" s="24" t="s">
        <v>101</v>
      </c>
      <c r="E7" s="13"/>
      <c r="F7" s="13"/>
      <c r="G7" s="13">
        <f t="shared" si="0"/>
        <v>0</v>
      </c>
      <c r="H7" s="13"/>
      <c r="I7" s="13">
        <v>7800</v>
      </c>
      <c r="J7" s="13"/>
      <c r="K7" s="13"/>
      <c r="L7" s="13">
        <v>11290</v>
      </c>
      <c r="M7" s="13">
        <v>4700</v>
      </c>
      <c r="N7" s="13">
        <v>6097</v>
      </c>
      <c r="O7" s="13">
        <f t="shared" si="1"/>
        <v>29887</v>
      </c>
      <c r="P7" s="13">
        <v>29887</v>
      </c>
      <c r="Q7" s="14" t="str">
        <f t="shared" si="2"/>
        <v>OK</v>
      </c>
      <c r="R7" s="14" t="str">
        <f>VLOOKUP($D$5:$D$79,$AK$5:$AL$79,2,0)</f>
        <v>湧水</v>
      </c>
      <c r="S7" s="13"/>
      <c r="T7" s="13"/>
      <c r="U7" s="13">
        <f t="shared" si="3"/>
        <v>0</v>
      </c>
      <c r="V7" s="13"/>
      <c r="W7" s="13">
        <v>1598</v>
      </c>
      <c r="X7" s="13"/>
      <c r="Y7" s="13"/>
      <c r="Z7" s="13"/>
      <c r="AA7" s="13">
        <v>1757</v>
      </c>
      <c r="AB7" s="13">
        <v>11</v>
      </c>
      <c r="AC7" s="13">
        <v>1087</v>
      </c>
      <c r="AD7" s="13"/>
      <c r="AE7" s="24">
        <v>992</v>
      </c>
      <c r="AF7" s="13">
        <f t="shared" si="4"/>
        <v>5434</v>
      </c>
      <c r="AG7" s="13">
        <v>5434</v>
      </c>
      <c r="AH7" s="14" t="str">
        <f t="shared" si="5"/>
        <v>OK</v>
      </c>
      <c r="AI7" s="14" t="s">
        <v>93</v>
      </c>
      <c r="AK7" s="14" t="s">
        <v>104</v>
      </c>
      <c r="AL7" s="14" t="s">
        <v>93</v>
      </c>
    </row>
    <row r="8" spans="1:35" ht="13.5">
      <c r="A8" s="13">
        <v>50</v>
      </c>
      <c r="B8" s="13">
        <v>1</v>
      </c>
      <c r="C8" s="13">
        <v>4</v>
      </c>
      <c r="D8" s="24" t="s">
        <v>124</v>
      </c>
      <c r="E8" s="13"/>
      <c r="F8" s="13"/>
      <c r="G8" s="13">
        <f t="shared" si="0"/>
        <v>0</v>
      </c>
      <c r="H8" s="13"/>
      <c r="I8" s="13"/>
      <c r="J8" s="13"/>
      <c r="K8" s="13"/>
      <c r="L8" s="13"/>
      <c r="M8" s="13">
        <v>5785</v>
      </c>
      <c r="N8" s="13"/>
      <c r="O8" s="13">
        <f t="shared" si="1"/>
        <v>5785</v>
      </c>
      <c r="P8" s="13">
        <v>5785</v>
      </c>
      <c r="Q8" s="14" t="str">
        <f t="shared" si="2"/>
        <v>OK</v>
      </c>
      <c r="R8" s="14" t="str">
        <f>VLOOKUP($D$5:$D$79,$AK$5:$AL$79,2,0)</f>
        <v>湧水</v>
      </c>
      <c r="S8" s="13"/>
      <c r="T8" s="13"/>
      <c r="U8" s="13">
        <f t="shared" si="3"/>
        <v>0</v>
      </c>
      <c r="V8" s="13"/>
      <c r="W8" s="13"/>
      <c r="X8" s="13"/>
      <c r="Y8" s="13"/>
      <c r="Z8" s="13"/>
      <c r="AA8" s="13"/>
      <c r="AB8" s="13"/>
      <c r="AC8" s="13">
        <v>1919</v>
      </c>
      <c r="AD8" s="13"/>
      <c r="AF8" s="13">
        <f t="shared" si="4"/>
        <v>1919</v>
      </c>
      <c r="AG8" s="13">
        <v>1919</v>
      </c>
      <c r="AH8" s="14" t="str">
        <f t="shared" si="5"/>
        <v>OK</v>
      </c>
      <c r="AI8" s="14" t="s">
        <v>93</v>
      </c>
    </row>
    <row r="9" spans="1:38" ht="13.5">
      <c r="A9" s="13">
        <v>37</v>
      </c>
      <c r="B9" s="13">
        <v>1</v>
      </c>
      <c r="C9" s="13">
        <v>5</v>
      </c>
      <c r="D9" s="24" t="s">
        <v>112</v>
      </c>
      <c r="E9" s="13"/>
      <c r="F9" s="13"/>
      <c r="G9" s="13">
        <f t="shared" si="0"/>
        <v>0</v>
      </c>
      <c r="H9" s="13"/>
      <c r="I9" s="13"/>
      <c r="J9" s="13"/>
      <c r="K9" s="13">
        <v>5472</v>
      </c>
      <c r="L9" s="13">
        <v>22811</v>
      </c>
      <c r="M9" s="13">
        <v>19717</v>
      </c>
      <c r="N9" s="13">
        <v>8300</v>
      </c>
      <c r="O9" s="13">
        <f t="shared" si="1"/>
        <v>56300</v>
      </c>
      <c r="P9" s="13">
        <v>56300</v>
      </c>
      <c r="Q9" s="14" t="str">
        <f t="shared" si="2"/>
        <v>OK</v>
      </c>
      <c r="R9" s="14" t="str">
        <f>VLOOKUP($D$5:$D$79,$AK$5:$AL$79,2,0)</f>
        <v>湧水</v>
      </c>
      <c r="S9" s="13"/>
      <c r="T9" s="13"/>
      <c r="U9" s="13">
        <f t="shared" si="3"/>
        <v>0</v>
      </c>
      <c r="V9" s="13"/>
      <c r="W9" s="13"/>
      <c r="X9" s="13"/>
      <c r="Y9" s="13">
        <v>1807</v>
      </c>
      <c r="Z9" s="13">
        <v>2</v>
      </c>
      <c r="AA9" s="13">
        <v>3771</v>
      </c>
      <c r="AB9" s="13">
        <v>17</v>
      </c>
      <c r="AC9" s="13">
        <v>6680</v>
      </c>
      <c r="AD9" s="13"/>
      <c r="AE9" s="24">
        <v>2641</v>
      </c>
      <c r="AF9" s="13">
        <f t="shared" si="4"/>
        <v>14899</v>
      </c>
      <c r="AG9" s="13">
        <v>14899</v>
      </c>
      <c r="AH9" s="14" t="str">
        <f t="shared" si="5"/>
        <v>OK</v>
      </c>
      <c r="AI9" s="14" t="s">
        <v>93</v>
      </c>
      <c r="AK9" s="14" t="s">
        <v>129</v>
      </c>
      <c r="AL9" s="14" t="s">
        <v>93</v>
      </c>
    </row>
    <row r="10" spans="1:35" ht="13.5">
      <c r="A10" s="13">
        <v>86</v>
      </c>
      <c r="B10" s="13">
        <v>1</v>
      </c>
      <c r="C10" s="13">
        <v>6</v>
      </c>
      <c r="D10" s="24" t="s">
        <v>156</v>
      </c>
      <c r="E10" s="13"/>
      <c r="F10" s="13"/>
      <c r="G10" s="13">
        <f t="shared" si="0"/>
        <v>0</v>
      </c>
      <c r="H10" s="13"/>
      <c r="I10" s="13"/>
      <c r="J10" s="13"/>
      <c r="K10" s="13">
        <v>334</v>
      </c>
      <c r="L10" s="13">
        <v>1724</v>
      </c>
      <c r="M10" s="13"/>
      <c r="N10" s="13"/>
      <c r="O10" s="13">
        <f t="shared" si="1"/>
        <v>2058</v>
      </c>
      <c r="P10" s="13">
        <v>2058</v>
      </c>
      <c r="Q10" s="14" t="str">
        <f t="shared" si="2"/>
        <v>OK</v>
      </c>
      <c r="S10" s="13"/>
      <c r="T10" s="13"/>
      <c r="U10" s="13">
        <f t="shared" si="3"/>
        <v>0</v>
      </c>
      <c r="V10" s="13"/>
      <c r="W10" s="13"/>
      <c r="X10" s="13"/>
      <c r="Y10" s="13">
        <v>40</v>
      </c>
      <c r="Z10" s="13">
        <v>1</v>
      </c>
      <c r="AA10" s="13">
        <v>501</v>
      </c>
      <c r="AB10" s="13">
        <v>4</v>
      </c>
      <c r="AD10" s="13"/>
      <c r="AF10" s="13">
        <f t="shared" si="4"/>
        <v>541</v>
      </c>
      <c r="AG10" s="13">
        <v>541</v>
      </c>
      <c r="AH10" s="14" t="str">
        <f t="shared" si="5"/>
        <v>OK</v>
      </c>
      <c r="AI10" s="14" t="e">
        <v>#N/A</v>
      </c>
    </row>
    <row r="11" spans="4:30" ht="13.5">
      <c r="D11" s="24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D11" s="13"/>
    </row>
    <row r="12" spans="1:38" ht="13.5">
      <c r="A12" s="13">
        <v>3</v>
      </c>
      <c r="B12" s="13">
        <v>2</v>
      </c>
      <c r="C12" s="13">
        <v>7</v>
      </c>
      <c r="D12" s="24" t="s">
        <v>96</v>
      </c>
      <c r="E12" s="13"/>
      <c r="F12" s="13">
        <v>29980</v>
      </c>
      <c r="G12" s="13">
        <f>SUM(E12:F12)</f>
        <v>29980</v>
      </c>
      <c r="H12" s="13"/>
      <c r="I12" s="13">
        <v>36288</v>
      </c>
      <c r="J12" s="13"/>
      <c r="K12" s="13"/>
      <c r="L12" s="13"/>
      <c r="M12" s="13">
        <v>290</v>
      </c>
      <c r="N12" s="13"/>
      <c r="O12" s="13">
        <f>SUM(G12:N12)</f>
        <v>66558</v>
      </c>
      <c r="P12" s="13">
        <v>66558</v>
      </c>
      <c r="Q12" s="14" t="str">
        <f>IF(O12=P12,"OK","ERROR")</f>
        <v>OK</v>
      </c>
      <c r="S12" s="13"/>
      <c r="T12" s="13"/>
      <c r="U12" s="13">
        <f>SUM(S12:T12)</f>
        <v>0</v>
      </c>
      <c r="V12" s="13"/>
      <c r="W12" s="13">
        <v>15606</v>
      </c>
      <c r="X12" s="13"/>
      <c r="Y12" s="13"/>
      <c r="Z12" s="13"/>
      <c r="AA12" s="13"/>
      <c r="AB12" s="13"/>
      <c r="AD12" s="13"/>
      <c r="AF12" s="13">
        <f>SUM(U12:Y12,AA12,AC12,AD12:AE12)</f>
        <v>15606</v>
      </c>
      <c r="AG12" s="13">
        <v>15606</v>
      </c>
      <c r="AH12" s="14" t="str">
        <f>IF(AF12=AG12,"OK","ERROR")</f>
        <v>OK</v>
      </c>
      <c r="AI12" s="14" t="e">
        <v>#N/A</v>
      </c>
      <c r="AK12" s="14" t="s">
        <v>97</v>
      </c>
      <c r="AL12" s="14" t="s">
        <v>93</v>
      </c>
    </row>
    <row r="13" spans="1:38" ht="13.5">
      <c r="A13" s="13">
        <v>44</v>
      </c>
      <c r="B13" s="13">
        <v>2</v>
      </c>
      <c r="C13" s="13">
        <v>8</v>
      </c>
      <c r="D13" s="13" t="s">
        <v>135</v>
      </c>
      <c r="E13" s="13">
        <v>2900</v>
      </c>
      <c r="F13" s="13"/>
      <c r="G13" s="13">
        <f>SUM(E13:F13)</f>
        <v>2900</v>
      </c>
      <c r="H13" s="13"/>
      <c r="I13" s="13">
        <v>12900</v>
      </c>
      <c r="J13" s="13"/>
      <c r="K13" s="13"/>
      <c r="L13" s="13"/>
      <c r="M13" s="13"/>
      <c r="N13" s="13"/>
      <c r="O13" s="13">
        <f>SUM(G13:N13)</f>
        <v>15800</v>
      </c>
      <c r="P13" s="13">
        <v>15800</v>
      </c>
      <c r="Q13" s="14" t="str">
        <f>IF(O13=P13,"OK","ERROR")</f>
        <v>OK</v>
      </c>
      <c r="S13" s="13">
        <v>591</v>
      </c>
      <c r="T13" s="13"/>
      <c r="U13" s="13">
        <f>SUM(S13:T13)</f>
        <v>591</v>
      </c>
      <c r="V13" s="13"/>
      <c r="W13" s="13">
        <v>3105</v>
      </c>
      <c r="X13" s="13"/>
      <c r="Y13" s="13"/>
      <c r="Z13" s="13"/>
      <c r="AA13" s="13"/>
      <c r="AB13" s="13"/>
      <c r="AD13" s="13"/>
      <c r="AF13" s="13">
        <f>SUM(U13:Y13,AA13,AC13,AD13:AE13)</f>
        <v>3696</v>
      </c>
      <c r="AG13" s="13">
        <v>3696</v>
      </c>
      <c r="AH13" s="14" t="str">
        <f>IF(AF13=AG13,"OK","ERROR")</f>
        <v>OK</v>
      </c>
      <c r="AI13" s="14" t="e">
        <v>#N/A</v>
      </c>
      <c r="AK13" s="14" t="s">
        <v>136</v>
      </c>
      <c r="AL13" s="14" t="s">
        <v>93</v>
      </c>
    </row>
    <row r="14" spans="1:35" ht="13.5">
      <c r="A14" s="13">
        <v>67</v>
      </c>
      <c r="B14" s="13">
        <v>2</v>
      </c>
      <c r="C14" s="13">
        <v>9</v>
      </c>
      <c r="D14" s="13" t="s">
        <v>133</v>
      </c>
      <c r="E14" s="13"/>
      <c r="F14" s="13"/>
      <c r="G14" s="13">
        <f>SUM(E14:F14)</f>
        <v>0</v>
      </c>
      <c r="H14" s="13"/>
      <c r="I14" s="13"/>
      <c r="J14" s="13"/>
      <c r="K14" s="13"/>
      <c r="L14" s="13"/>
      <c r="M14" s="13">
        <v>3700</v>
      </c>
      <c r="N14" s="13"/>
      <c r="O14" s="13">
        <f>SUM(G14:N14)</f>
        <v>3700</v>
      </c>
      <c r="P14" s="13">
        <v>3700</v>
      </c>
      <c r="Q14" s="14" t="str">
        <f>IF(O14=P14,"OK","ERROR")</f>
        <v>OK</v>
      </c>
      <c r="R14" s="14" t="str">
        <f>VLOOKUP($D$5:$D$79,$AK$5:$AL$79,2,0)</f>
        <v>湧水</v>
      </c>
      <c r="S14" s="13"/>
      <c r="T14" s="13"/>
      <c r="U14" s="13">
        <f>SUM(S14:T14)</f>
        <v>0</v>
      </c>
      <c r="V14" s="13"/>
      <c r="W14" s="13"/>
      <c r="X14" s="13"/>
      <c r="Y14" s="13"/>
      <c r="Z14" s="13"/>
      <c r="AA14" s="13"/>
      <c r="AB14" s="13"/>
      <c r="AC14" s="13">
        <v>757</v>
      </c>
      <c r="AD14" s="13"/>
      <c r="AF14" s="13">
        <f>SUM(U14:Y14,AA14,AC14,AD14:AE14)</f>
        <v>757</v>
      </c>
      <c r="AG14" s="13">
        <v>757</v>
      </c>
      <c r="AH14" s="14" t="str">
        <f>IF(AF14=AG14,"OK","ERROR")</f>
        <v>OK</v>
      </c>
      <c r="AI14" s="14" t="s">
        <v>93</v>
      </c>
    </row>
    <row r="15" spans="1:35" ht="13.5">
      <c r="A15" s="13">
        <v>53</v>
      </c>
      <c r="B15" s="13">
        <v>2</v>
      </c>
      <c r="C15" s="13">
        <v>10</v>
      </c>
      <c r="D15" s="24" t="s">
        <v>126</v>
      </c>
      <c r="E15" s="13"/>
      <c r="F15" s="13">
        <v>1000</v>
      </c>
      <c r="G15" s="13">
        <f>SUM(E15:F15)</f>
        <v>1000</v>
      </c>
      <c r="H15" s="13"/>
      <c r="I15" s="13"/>
      <c r="J15" s="13"/>
      <c r="K15" s="13"/>
      <c r="L15" s="13">
        <v>12400</v>
      </c>
      <c r="M15" s="13">
        <v>2900</v>
      </c>
      <c r="N15" s="13"/>
      <c r="O15" s="13">
        <f>SUM(G15:N15)</f>
        <v>16300</v>
      </c>
      <c r="P15" s="13">
        <v>16300</v>
      </c>
      <c r="Q15" s="14" t="str">
        <f>IF(O15=P15,"OK","ERROR")</f>
        <v>OK</v>
      </c>
      <c r="R15" s="14" t="str">
        <f>VLOOKUP($D$5:$D$79,$AK$5:$AL$79,2,0)</f>
        <v>湧水</v>
      </c>
      <c r="S15" s="13"/>
      <c r="T15" s="13"/>
      <c r="U15" s="13">
        <f>SUM(S15:T15)</f>
        <v>0</v>
      </c>
      <c r="V15" s="13"/>
      <c r="W15" s="13"/>
      <c r="X15" s="13"/>
      <c r="Y15" s="13"/>
      <c r="Z15" s="13"/>
      <c r="AA15" s="13">
        <v>3327</v>
      </c>
      <c r="AB15" s="13">
        <v>17</v>
      </c>
      <c r="AC15" s="13">
        <v>292</v>
      </c>
      <c r="AD15" s="13"/>
      <c r="AF15" s="13">
        <f>SUM(U15:Y15,AA15,AC15,AD15:AE15)</f>
        <v>3619</v>
      </c>
      <c r="AG15" s="13">
        <v>3619</v>
      </c>
      <c r="AH15" s="14" t="str">
        <f>IF(AF15=AG15,"OK","ERROR")</f>
        <v>OK</v>
      </c>
      <c r="AI15" s="14" t="s">
        <v>93</v>
      </c>
    </row>
    <row r="16" spans="4:30" ht="13.5">
      <c r="D16" s="24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D16" s="13"/>
    </row>
    <row r="17" spans="1:38" ht="13.5">
      <c r="A17" s="13">
        <v>14</v>
      </c>
      <c r="B17" s="13">
        <v>3</v>
      </c>
      <c r="C17" s="13">
        <v>11</v>
      </c>
      <c r="D17" s="24" t="s">
        <v>102</v>
      </c>
      <c r="E17" s="13"/>
      <c r="F17" s="13"/>
      <c r="G17" s="13">
        <f aca="true" t="shared" si="6" ref="G17:G29">SUM(E17:F17)</f>
        <v>0</v>
      </c>
      <c r="H17" s="13"/>
      <c r="I17" s="13">
        <v>6000</v>
      </c>
      <c r="J17" s="13"/>
      <c r="K17" s="13"/>
      <c r="L17" s="13">
        <v>26800</v>
      </c>
      <c r="M17" s="13">
        <v>2400</v>
      </c>
      <c r="N17" s="13"/>
      <c r="O17" s="13">
        <f aca="true" t="shared" si="7" ref="O17:O29">SUM(G17:N17)</f>
        <v>35200</v>
      </c>
      <c r="P17" s="13">
        <v>35200</v>
      </c>
      <c r="Q17" s="14" t="str">
        <f aca="true" t="shared" si="8" ref="Q17:Q29">IF(O17=P17,"OK","ERROR")</f>
        <v>OK</v>
      </c>
      <c r="R17" s="14" t="str">
        <f aca="true" t="shared" si="9" ref="R17:R23">VLOOKUP($D$5:$D$79,$AK$5:$AL$79,2,0)</f>
        <v>湧水</v>
      </c>
      <c r="S17" s="13"/>
      <c r="T17" s="13"/>
      <c r="U17" s="13">
        <f aca="true" t="shared" si="10" ref="U17:U29">SUM(S17:T17)</f>
        <v>0</v>
      </c>
      <c r="V17" s="13"/>
      <c r="W17" s="13">
        <v>1274</v>
      </c>
      <c r="X17" s="13"/>
      <c r="Y17" s="13"/>
      <c r="Z17" s="13"/>
      <c r="AA17" s="13">
        <v>6200</v>
      </c>
      <c r="AB17" s="13">
        <v>17</v>
      </c>
      <c r="AC17" s="13">
        <v>554</v>
      </c>
      <c r="AD17" s="13"/>
      <c r="AF17" s="13">
        <f aca="true" t="shared" si="11" ref="AF17:AF29">SUM(U17:Y17,AA17,AC17,AD17:AE17)</f>
        <v>8028</v>
      </c>
      <c r="AG17" s="13">
        <v>8028</v>
      </c>
      <c r="AH17" s="14" t="str">
        <f aca="true" t="shared" si="12" ref="AH17:AH29">IF(AF17=AG17,"OK","ERROR")</f>
        <v>OK</v>
      </c>
      <c r="AI17" s="14" t="s">
        <v>93</v>
      </c>
      <c r="AK17" s="14" t="s">
        <v>105</v>
      </c>
      <c r="AL17" s="14" t="s">
        <v>93</v>
      </c>
    </row>
    <row r="18" spans="1:38" ht="13.5">
      <c r="A18" s="13">
        <v>5</v>
      </c>
      <c r="B18" s="13">
        <v>3</v>
      </c>
      <c r="C18" s="13">
        <v>12</v>
      </c>
      <c r="D18" s="24" t="s">
        <v>95</v>
      </c>
      <c r="E18" s="13"/>
      <c r="F18" s="13"/>
      <c r="G18" s="13">
        <f t="shared" si="6"/>
        <v>0</v>
      </c>
      <c r="H18" s="13"/>
      <c r="I18" s="13"/>
      <c r="J18" s="13"/>
      <c r="K18" s="13"/>
      <c r="L18" s="13">
        <v>29500</v>
      </c>
      <c r="M18" s="13">
        <v>14000</v>
      </c>
      <c r="N18" s="13"/>
      <c r="O18" s="13">
        <f t="shared" si="7"/>
        <v>43500</v>
      </c>
      <c r="P18" s="13">
        <v>43500</v>
      </c>
      <c r="Q18" s="14" t="str">
        <f t="shared" si="8"/>
        <v>OK</v>
      </c>
      <c r="R18" s="14" t="str">
        <f t="shared" si="9"/>
        <v>湧水</v>
      </c>
      <c r="S18" s="13"/>
      <c r="T18" s="13"/>
      <c r="U18" s="13">
        <f t="shared" si="10"/>
        <v>0</v>
      </c>
      <c r="V18" s="13"/>
      <c r="W18" s="13"/>
      <c r="X18" s="13"/>
      <c r="Y18" s="13"/>
      <c r="Z18" s="13"/>
      <c r="AA18" s="13">
        <v>5573</v>
      </c>
      <c r="AB18" s="13">
        <v>7</v>
      </c>
      <c r="AC18" s="13">
        <v>4130</v>
      </c>
      <c r="AD18" s="13"/>
      <c r="AF18" s="13">
        <f t="shared" si="11"/>
        <v>9703</v>
      </c>
      <c r="AG18" s="13">
        <v>9703</v>
      </c>
      <c r="AH18" s="14" t="str">
        <f t="shared" si="12"/>
        <v>OK</v>
      </c>
      <c r="AI18" s="14" t="s">
        <v>93</v>
      </c>
      <c r="AK18" s="14" t="s">
        <v>100</v>
      </c>
      <c r="AL18" s="14" t="s">
        <v>93</v>
      </c>
    </row>
    <row r="19" spans="1:38" ht="13.5">
      <c r="A19" s="13">
        <v>45</v>
      </c>
      <c r="B19" s="13">
        <v>3</v>
      </c>
      <c r="C19" s="13">
        <v>13</v>
      </c>
      <c r="D19" s="24" t="s">
        <v>118</v>
      </c>
      <c r="E19" s="13"/>
      <c r="F19" s="13"/>
      <c r="G19" s="13">
        <f t="shared" si="6"/>
        <v>0</v>
      </c>
      <c r="H19" s="13"/>
      <c r="I19" s="13"/>
      <c r="J19" s="13"/>
      <c r="K19" s="13"/>
      <c r="L19" s="13">
        <v>20530</v>
      </c>
      <c r="M19" s="13">
        <v>16060</v>
      </c>
      <c r="N19" s="13"/>
      <c r="O19" s="13">
        <f t="shared" si="7"/>
        <v>36590</v>
      </c>
      <c r="P19" s="13">
        <v>36590</v>
      </c>
      <c r="Q19" s="14" t="str">
        <f t="shared" si="8"/>
        <v>OK</v>
      </c>
      <c r="R19" s="14" t="str">
        <f t="shared" si="9"/>
        <v>湧水</v>
      </c>
      <c r="S19" s="13"/>
      <c r="T19" s="13"/>
      <c r="U19" s="13">
        <f t="shared" si="10"/>
        <v>0</v>
      </c>
      <c r="V19" s="13"/>
      <c r="W19" s="13"/>
      <c r="X19" s="13"/>
      <c r="Y19" s="13"/>
      <c r="Z19" s="13"/>
      <c r="AA19" s="13">
        <v>5228</v>
      </c>
      <c r="AB19" s="13">
        <v>20</v>
      </c>
      <c r="AC19" s="13">
        <v>5387</v>
      </c>
      <c r="AD19" s="13"/>
      <c r="AF19" s="13">
        <f t="shared" si="11"/>
        <v>10615</v>
      </c>
      <c r="AG19" s="13">
        <v>10615</v>
      </c>
      <c r="AH19" s="14" t="str">
        <f t="shared" si="12"/>
        <v>OK</v>
      </c>
      <c r="AI19" s="14" t="s">
        <v>93</v>
      </c>
      <c r="AK19" s="14" t="s">
        <v>137</v>
      </c>
      <c r="AL19" s="14" t="s">
        <v>93</v>
      </c>
    </row>
    <row r="20" spans="1:35" ht="13.5">
      <c r="A20" s="13">
        <v>55</v>
      </c>
      <c r="B20" s="13">
        <v>3</v>
      </c>
      <c r="C20" s="13">
        <v>14</v>
      </c>
      <c r="D20" s="13" t="s">
        <v>127</v>
      </c>
      <c r="E20" s="13"/>
      <c r="F20" s="13"/>
      <c r="G20" s="13">
        <f t="shared" si="6"/>
        <v>0</v>
      </c>
      <c r="H20" s="13"/>
      <c r="I20" s="13"/>
      <c r="J20" s="13"/>
      <c r="K20" s="13"/>
      <c r="L20" s="13"/>
      <c r="M20" s="13">
        <v>5486</v>
      </c>
      <c r="N20" s="13"/>
      <c r="O20" s="13">
        <f t="shared" si="7"/>
        <v>5486</v>
      </c>
      <c r="P20" s="13">
        <v>5486</v>
      </c>
      <c r="Q20" s="14" t="str">
        <f t="shared" si="8"/>
        <v>OK</v>
      </c>
      <c r="R20" s="14" t="str">
        <f t="shared" si="9"/>
        <v>湧水</v>
      </c>
      <c r="S20" s="13"/>
      <c r="T20" s="13"/>
      <c r="U20" s="13">
        <f t="shared" si="10"/>
        <v>0</v>
      </c>
      <c r="V20" s="13"/>
      <c r="W20" s="13"/>
      <c r="X20" s="13"/>
      <c r="Y20" s="13"/>
      <c r="Z20" s="13"/>
      <c r="AA20" s="13"/>
      <c r="AB20" s="13"/>
      <c r="AC20" s="13">
        <v>465</v>
      </c>
      <c r="AD20" s="13"/>
      <c r="AF20" s="13">
        <f t="shared" si="11"/>
        <v>465</v>
      </c>
      <c r="AG20" s="13">
        <v>465</v>
      </c>
      <c r="AH20" s="14" t="str">
        <f t="shared" si="12"/>
        <v>OK</v>
      </c>
      <c r="AI20" s="14" t="s">
        <v>93</v>
      </c>
    </row>
    <row r="21" spans="1:35" ht="13.5">
      <c r="A21" s="13">
        <v>65</v>
      </c>
      <c r="B21" s="13">
        <v>3</v>
      </c>
      <c r="C21" s="13">
        <v>15</v>
      </c>
      <c r="D21" s="13" t="s">
        <v>132</v>
      </c>
      <c r="E21" s="13"/>
      <c r="F21" s="13"/>
      <c r="G21" s="13">
        <f t="shared" si="6"/>
        <v>0</v>
      </c>
      <c r="H21" s="13"/>
      <c r="I21" s="13"/>
      <c r="J21" s="13"/>
      <c r="K21" s="13"/>
      <c r="L21" s="13">
        <v>1350</v>
      </c>
      <c r="M21" s="13">
        <v>2750</v>
      </c>
      <c r="N21" s="13"/>
      <c r="O21" s="13">
        <f t="shared" si="7"/>
        <v>4100</v>
      </c>
      <c r="P21" s="13">
        <v>4100</v>
      </c>
      <c r="Q21" s="14" t="str">
        <f t="shared" si="8"/>
        <v>OK</v>
      </c>
      <c r="R21" s="14" t="str">
        <f t="shared" si="9"/>
        <v>湧水</v>
      </c>
      <c r="S21" s="13"/>
      <c r="T21" s="13"/>
      <c r="U21" s="13">
        <f t="shared" si="10"/>
        <v>0</v>
      </c>
      <c r="V21" s="13"/>
      <c r="W21" s="13"/>
      <c r="X21" s="13"/>
      <c r="Y21" s="13"/>
      <c r="Z21" s="13"/>
      <c r="AA21" s="13">
        <v>59</v>
      </c>
      <c r="AB21" s="13">
        <v>2</v>
      </c>
      <c r="AC21" s="13">
        <v>213</v>
      </c>
      <c r="AD21" s="13"/>
      <c r="AF21" s="13">
        <f t="shared" si="11"/>
        <v>272</v>
      </c>
      <c r="AG21" s="13">
        <v>272</v>
      </c>
      <c r="AH21" s="14" t="str">
        <f t="shared" si="12"/>
        <v>OK</v>
      </c>
      <c r="AI21" s="14" t="s">
        <v>93</v>
      </c>
    </row>
    <row r="22" spans="1:38" ht="13.5">
      <c r="A22" s="13">
        <v>17</v>
      </c>
      <c r="B22" s="13">
        <v>3</v>
      </c>
      <c r="C22" s="13">
        <v>16</v>
      </c>
      <c r="D22" s="24" t="s">
        <v>103</v>
      </c>
      <c r="E22" s="13"/>
      <c r="F22" s="13"/>
      <c r="G22" s="13">
        <f t="shared" si="6"/>
        <v>0</v>
      </c>
      <c r="H22" s="13"/>
      <c r="I22" s="13">
        <v>10000</v>
      </c>
      <c r="J22" s="13"/>
      <c r="K22" s="13"/>
      <c r="L22" s="13">
        <v>2170</v>
      </c>
      <c r="M22" s="13">
        <v>6030</v>
      </c>
      <c r="N22" s="13"/>
      <c r="O22" s="13">
        <f t="shared" si="7"/>
        <v>18200</v>
      </c>
      <c r="P22" s="13">
        <v>18200</v>
      </c>
      <c r="Q22" s="14" t="str">
        <f t="shared" si="8"/>
        <v>OK</v>
      </c>
      <c r="R22" s="14" t="str">
        <f t="shared" si="9"/>
        <v>湧水</v>
      </c>
      <c r="S22" s="13"/>
      <c r="T22" s="13"/>
      <c r="U22" s="13">
        <f t="shared" si="10"/>
        <v>0</v>
      </c>
      <c r="V22" s="13"/>
      <c r="W22" s="13">
        <v>3340</v>
      </c>
      <c r="X22" s="13"/>
      <c r="Y22" s="13"/>
      <c r="Z22" s="13"/>
      <c r="AA22" s="13">
        <v>12</v>
      </c>
      <c r="AB22" s="13">
        <v>1</v>
      </c>
      <c r="AC22" s="13">
        <v>1565</v>
      </c>
      <c r="AD22" s="13"/>
      <c r="AF22" s="13">
        <f t="shared" si="11"/>
        <v>4917</v>
      </c>
      <c r="AG22" s="13">
        <v>4917</v>
      </c>
      <c r="AH22" s="14" t="str">
        <f t="shared" si="12"/>
        <v>OK</v>
      </c>
      <c r="AI22" s="14" t="s">
        <v>93</v>
      </c>
      <c r="AK22" s="14" t="s">
        <v>108</v>
      </c>
      <c r="AL22" s="14" t="s">
        <v>93</v>
      </c>
    </row>
    <row r="23" spans="1:35" ht="13.5">
      <c r="A23" s="13">
        <v>58</v>
      </c>
      <c r="B23" s="13">
        <v>3</v>
      </c>
      <c r="C23" s="13">
        <v>17</v>
      </c>
      <c r="D23" s="24" t="s">
        <v>128</v>
      </c>
      <c r="E23" s="13"/>
      <c r="F23" s="13"/>
      <c r="G23" s="13">
        <f t="shared" si="6"/>
        <v>0</v>
      </c>
      <c r="H23" s="13"/>
      <c r="I23" s="13">
        <v>4865</v>
      </c>
      <c r="J23" s="13"/>
      <c r="K23" s="13"/>
      <c r="L23" s="13">
        <v>8950</v>
      </c>
      <c r="M23" s="13">
        <v>9185</v>
      </c>
      <c r="N23" s="13"/>
      <c r="O23" s="13">
        <f t="shared" si="7"/>
        <v>23000</v>
      </c>
      <c r="P23" s="13">
        <v>23000</v>
      </c>
      <c r="Q23" s="14" t="str">
        <f t="shared" si="8"/>
        <v>OK</v>
      </c>
      <c r="R23" s="14" t="str">
        <f t="shared" si="9"/>
        <v>湧水</v>
      </c>
      <c r="S23" s="13"/>
      <c r="T23" s="13"/>
      <c r="U23" s="13">
        <f t="shared" si="10"/>
        <v>0</v>
      </c>
      <c r="V23" s="13"/>
      <c r="W23" s="13">
        <v>2119</v>
      </c>
      <c r="X23" s="13"/>
      <c r="Y23" s="13"/>
      <c r="Z23" s="13"/>
      <c r="AA23" s="13">
        <v>1604</v>
      </c>
      <c r="AB23" s="13">
        <v>8</v>
      </c>
      <c r="AC23" s="13">
        <v>2233</v>
      </c>
      <c r="AD23" s="13"/>
      <c r="AF23" s="13">
        <f t="shared" si="11"/>
        <v>5956</v>
      </c>
      <c r="AG23" s="13">
        <v>5956</v>
      </c>
      <c r="AH23" s="14" t="str">
        <f t="shared" si="12"/>
        <v>OK</v>
      </c>
      <c r="AI23" s="14" t="s">
        <v>93</v>
      </c>
    </row>
    <row r="24" spans="1:35" ht="13.5">
      <c r="A24" s="13">
        <v>56</v>
      </c>
      <c r="B24" s="13">
        <v>3</v>
      </c>
      <c r="C24" s="13">
        <v>18</v>
      </c>
      <c r="D24" s="24" t="s">
        <v>143</v>
      </c>
      <c r="E24" s="13"/>
      <c r="F24" s="13"/>
      <c r="G24" s="13">
        <f t="shared" si="6"/>
        <v>0</v>
      </c>
      <c r="H24" s="13"/>
      <c r="I24" s="13"/>
      <c r="J24" s="13"/>
      <c r="K24" s="13"/>
      <c r="L24" s="13">
        <v>7200</v>
      </c>
      <c r="M24" s="13"/>
      <c r="N24" s="13"/>
      <c r="O24" s="13">
        <f t="shared" si="7"/>
        <v>7200</v>
      </c>
      <c r="P24" s="13">
        <v>7200</v>
      </c>
      <c r="Q24" s="14" t="str">
        <f t="shared" si="8"/>
        <v>OK</v>
      </c>
      <c r="S24" s="13"/>
      <c r="T24" s="13"/>
      <c r="U24" s="13">
        <f t="shared" si="10"/>
        <v>0</v>
      </c>
      <c r="V24" s="13"/>
      <c r="W24" s="13"/>
      <c r="X24" s="13"/>
      <c r="Y24" s="13"/>
      <c r="Z24" s="13"/>
      <c r="AA24" s="13">
        <v>1057</v>
      </c>
      <c r="AB24" s="13">
        <v>8</v>
      </c>
      <c r="AD24" s="13"/>
      <c r="AF24" s="13">
        <f t="shared" si="11"/>
        <v>1057</v>
      </c>
      <c r="AG24" s="13">
        <v>1057</v>
      </c>
      <c r="AH24" s="14" t="str">
        <f t="shared" si="12"/>
        <v>OK</v>
      </c>
      <c r="AI24" s="14" t="e">
        <v>#N/A</v>
      </c>
    </row>
    <row r="25" spans="1:36" s="26" customFormat="1" ht="13.5">
      <c r="A25" s="24">
        <v>71</v>
      </c>
      <c r="B25" s="24">
        <v>3</v>
      </c>
      <c r="C25" s="24">
        <v>19</v>
      </c>
      <c r="D25" s="24" t="s">
        <v>148</v>
      </c>
      <c r="E25" s="13"/>
      <c r="F25" s="13"/>
      <c r="G25" s="24">
        <f t="shared" si="6"/>
        <v>0</v>
      </c>
      <c r="H25" s="13"/>
      <c r="I25" s="13"/>
      <c r="J25" s="13"/>
      <c r="K25" s="13">
        <v>3028</v>
      </c>
      <c r="L25" s="13"/>
      <c r="M25" s="13">
        <v>1142</v>
      </c>
      <c r="N25" s="13"/>
      <c r="O25" s="24">
        <f t="shared" si="7"/>
        <v>4170</v>
      </c>
      <c r="P25" s="13">
        <v>4170</v>
      </c>
      <c r="Q25" s="26" t="str">
        <f t="shared" si="8"/>
        <v>OK</v>
      </c>
      <c r="R25" s="14"/>
      <c r="S25" s="13"/>
      <c r="T25" s="13"/>
      <c r="U25" s="24">
        <f t="shared" si="10"/>
        <v>0</v>
      </c>
      <c r="V25" s="13"/>
      <c r="W25" s="13"/>
      <c r="X25" s="13"/>
      <c r="Y25" s="13"/>
      <c r="Z25" s="13">
        <v>3</v>
      </c>
      <c r="AA25" s="13">
        <v>1298</v>
      </c>
      <c r="AB25" s="13">
        <v>3</v>
      </c>
      <c r="AC25" s="13"/>
      <c r="AD25" s="13"/>
      <c r="AE25" s="24"/>
      <c r="AF25" s="24">
        <f t="shared" si="11"/>
        <v>1298</v>
      </c>
      <c r="AG25" s="13">
        <v>1298</v>
      </c>
      <c r="AH25" s="26" t="str">
        <f t="shared" si="12"/>
        <v>OK</v>
      </c>
      <c r="AI25" s="14" t="e">
        <v>#N/A</v>
      </c>
      <c r="AJ25" s="14"/>
    </row>
    <row r="26" spans="1:35" ht="13.5">
      <c r="A26" s="13">
        <v>78</v>
      </c>
      <c r="B26" s="13">
        <v>3</v>
      </c>
      <c r="C26" s="13">
        <v>20</v>
      </c>
      <c r="D26" s="24" t="s">
        <v>134</v>
      </c>
      <c r="E26" s="13"/>
      <c r="F26" s="13"/>
      <c r="G26" s="13">
        <f t="shared" si="6"/>
        <v>0</v>
      </c>
      <c r="H26" s="13"/>
      <c r="I26" s="13"/>
      <c r="J26" s="13"/>
      <c r="K26" s="13"/>
      <c r="L26" s="13">
        <v>3264</v>
      </c>
      <c r="M26" s="13">
        <v>1186</v>
      </c>
      <c r="N26" s="13"/>
      <c r="O26" s="13">
        <f t="shared" si="7"/>
        <v>4450</v>
      </c>
      <c r="P26" s="13">
        <v>4450</v>
      </c>
      <c r="Q26" s="14" t="str">
        <f t="shared" si="8"/>
        <v>OK</v>
      </c>
      <c r="R26" s="14" t="str">
        <f>VLOOKUP($D$5:$D$79,$AK$5:$AL$79,2,0)</f>
        <v>湧水</v>
      </c>
      <c r="S26" s="13"/>
      <c r="T26" s="13"/>
      <c r="U26" s="13">
        <f t="shared" si="10"/>
        <v>0</v>
      </c>
      <c r="V26" s="13"/>
      <c r="W26" s="13"/>
      <c r="X26" s="13"/>
      <c r="Y26" s="13"/>
      <c r="Z26" s="13"/>
      <c r="AA26" s="13">
        <v>1029</v>
      </c>
      <c r="AB26" s="13">
        <v>10</v>
      </c>
      <c r="AC26" s="13">
        <v>90</v>
      </c>
      <c r="AD26" s="13"/>
      <c r="AF26" s="13">
        <f t="shared" si="11"/>
        <v>1119</v>
      </c>
      <c r="AG26" s="13">
        <v>1119</v>
      </c>
      <c r="AH26" s="14" t="str">
        <f t="shared" si="12"/>
        <v>OK</v>
      </c>
      <c r="AI26" s="14" t="s">
        <v>93</v>
      </c>
    </row>
    <row r="27" spans="1:35" ht="13.5">
      <c r="A27" s="13">
        <v>79</v>
      </c>
      <c r="B27" s="13">
        <v>3</v>
      </c>
      <c r="C27" s="13">
        <v>21</v>
      </c>
      <c r="D27" s="24" t="s">
        <v>154</v>
      </c>
      <c r="E27" s="13"/>
      <c r="F27" s="13"/>
      <c r="G27" s="13">
        <f t="shared" si="6"/>
        <v>0</v>
      </c>
      <c r="H27" s="13"/>
      <c r="I27" s="13"/>
      <c r="J27" s="13"/>
      <c r="K27" s="13"/>
      <c r="L27" s="13">
        <v>3098</v>
      </c>
      <c r="M27" s="13"/>
      <c r="N27" s="13"/>
      <c r="O27" s="13">
        <f t="shared" si="7"/>
        <v>3098</v>
      </c>
      <c r="P27" s="13">
        <v>3098</v>
      </c>
      <c r="Q27" s="14" t="str">
        <f t="shared" si="8"/>
        <v>OK</v>
      </c>
      <c r="S27" s="13"/>
      <c r="T27" s="13"/>
      <c r="U27" s="13">
        <f t="shared" si="10"/>
        <v>0</v>
      </c>
      <c r="V27" s="13"/>
      <c r="W27" s="13"/>
      <c r="X27" s="13"/>
      <c r="Y27" s="13"/>
      <c r="Z27" s="13"/>
      <c r="AA27" s="13">
        <v>358</v>
      </c>
      <c r="AB27" s="13">
        <v>6</v>
      </c>
      <c r="AD27" s="13"/>
      <c r="AF27" s="13">
        <f t="shared" si="11"/>
        <v>358</v>
      </c>
      <c r="AG27" s="13">
        <v>358</v>
      </c>
      <c r="AH27" s="14" t="str">
        <f t="shared" si="12"/>
        <v>OK</v>
      </c>
      <c r="AI27" s="14" t="e">
        <v>#N/A</v>
      </c>
    </row>
    <row r="28" spans="1:35" ht="13.5">
      <c r="A28" s="13">
        <v>80</v>
      </c>
      <c r="B28" s="13">
        <v>3</v>
      </c>
      <c r="C28" s="13">
        <v>22</v>
      </c>
      <c r="D28" s="24" t="s">
        <v>136</v>
      </c>
      <c r="E28" s="13"/>
      <c r="F28" s="13"/>
      <c r="G28" s="13">
        <f t="shared" si="6"/>
        <v>0</v>
      </c>
      <c r="H28" s="13"/>
      <c r="I28" s="13">
        <v>2200</v>
      </c>
      <c r="J28" s="13"/>
      <c r="K28" s="13"/>
      <c r="L28" s="13">
        <v>510</v>
      </c>
      <c r="M28" s="13">
        <v>890</v>
      </c>
      <c r="N28" s="13"/>
      <c r="O28" s="13">
        <f t="shared" si="7"/>
        <v>3600</v>
      </c>
      <c r="P28" s="13">
        <v>3600</v>
      </c>
      <c r="Q28" s="14" t="str">
        <f t="shared" si="8"/>
        <v>OK</v>
      </c>
      <c r="R28" s="14" t="str">
        <f>VLOOKUP($D$5:$D$79,$AK$5:$AL$79,2,0)</f>
        <v>湧水</v>
      </c>
      <c r="S28" s="13"/>
      <c r="T28" s="13"/>
      <c r="U28" s="13">
        <f t="shared" si="10"/>
        <v>0</v>
      </c>
      <c r="V28" s="13"/>
      <c r="W28" s="13">
        <v>342</v>
      </c>
      <c r="X28" s="13"/>
      <c r="Y28" s="13"/>
      <c r="Z28" s="13"/>
      <c r="AA28" s="13"/>
      <c r="AB28" s="13">
        <v>1</v>
      </c>
      <c r="AC28" s="13">
        <v>229</v>
      </c>
      <c r="AD28" s="13"/>
      <c r="AF28" s="13">
        <f t="shared" si="11"/>
        <v>571</v>
      </c>
      <c r="AG28" s="13">
        <v>571</v>
      </c>
      <c r="AH28" s="14" t="str">
        <f t="shared" si="12"/>
        <v>OK</v>
      </c>
      <c r="AI28" s="14" t="s">
        <v>93</v>
      </c>
    </row>
    <row r="29" spans="1:35" ht="13.5">
      <c r="A29" s="13">
        <v>85</v>
      </c>
      <c r="B29" s="13">
        <v>3</v>
      </c>
      <c r="C29" s="13">
        <v>23</v>
      </c>
      <c r="D29" s="24" t="s">
        <v>138</v>
      </c>
      <c r="E29" s="13"/>
      <c r="F29" s="13"/>
      <c r="G29" s="13">
        <f t="shared" si="6"/>
        <v>0</v>
      </c>
      <c r="H29" s="13"/>
      <c r="I29" s="13"/>
      <c r="J29" s="13"/>
      <c r="K29" s="13"/>
      <c r="L29" s="13">
        <v>688</v>
      </c>
      <c r="M29" s="13">
        <v>1740</v>
      </c>
      <c r="N29" s="13"/>
      <c r="O29" s="13">
        <f t="shared" si="7"/>
        <v>2428</v>
      </c>
      <c r="P29" s="13">
        <v>2428</v>
      </c>
      <c r="Q29" s="14" t="str">
        <f t="shared" si="8"/>
        <v>OK</v>
      </c>
      <c r="R29" s="14" t="str">
        <f>VLOOKUP($D$5:$D$79,$AK$5:$AL$79,2,0)</f>
        <v>湧水</v>
      </c>
      <c r="S29" s="13"/>
      <c r="T29" s="13"/>
      <c r="U29" s="13">
        <f t="shared" si="10"/>
        <v>0</v>
      </c>
      <c r="V29" s="13"/>
      <c r="W29" s="13"/>
      <c r="X29" s="13"/>
      <c r="Y29" s="13"/>
      <c r="Z29" s="13"/>
      <c r="AA29" s="13">
        <v>95</v>
      </c>
      <c r="AB29" s="13">
        <v>3</v>
      </c>
      <c r="AC29" s="13">
        <v>172</v>
      </c>
      <c r="AD29" s="13"/>
      <c r="AF29" s="13">
        <f t="shared" si="11"/>
        <v>267</v>
      </c>
      <c r="AG29" s="13">
        <v>267</v>
      </c>
      <c r="AH29" s="14" t="str">
        <f t="shared" si="12"/>
        <v>OK</v>
      </c>
      <c r="AI29" s="14" t="s">
        <v>93</v>
      </c>
    </row>
    <row r="30" spans="4:30" ht="13.5">
      <c r="D30" s="24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D30" s="13"/>
    </row>
    <row r="31" spans="1:38" ht="13.5">
      <c r="A31" s="13">
        <v>35</v>
      </c>
      <c r="B31" s="13">
        <v>4</v>
      </c>
      <c r="C31" s="13">
        <v>24</v>
      </c>
      <c r="D31" s="24" t="s">
        <v>111</v>
      </c>
      <c r="E31" s="13"/>
      <c r="F31" s="13"/>
      <c r="G31" s="13">
        <f aca="true" t="shared" si="13" ref="G31:G39">SUM(E31:F31)</f>
        <v>0</v>
      </c>
      <c r="H31" s="13"/>
      <c r="I31" s="13">
        <v>2127</v>
      </c>
      <c r="J31" s="13">
        <v>300</v>
      </c>
      <c r="K31" s="13"/>
      <c r="L31" s="13">
        <v>8754</v>
      </c>
      <c r="M31" s="13">
        <v>5219</v>
      </c>
      <c r="N31" s="13">
        <v>23700</v>
      </c>
      <c r="O31" s="13">
        <f aca="true" t="shared" si="14" ref="O31:O39">SUM(G31:N31)</f>
        <v>40100</v>
      </c>
      <c r="P31" s="13">
        <v>40100</v>
      </c>
      <c r="Q31" s="14" t="str">
        <f aca="true" t="shared" si="15" ref="Q31:Q39">IF(O31=P31,"OK","ERROR")</f>
        <v>OK</v>
      </c>
      <c r="R31" s="14" t="str">
        <f>VLOOKUP($D$5:$D$79,$AK$5:$AL$79,2,0)</f>
        <v>湧水</v>
      </c>
      <c r="S31" s="13"/>
      <c r="T31" s="13"/>
      <c r="U31" s="13">
        <f aca="true" t="shared" si="16" ref="U31:U39">SUM(S31:T31)</f>
        <v>0</v>
      </c>
      <c r="V31" s="13"/>
      <c r="W31" s="13">
        <v>501</v>
      </c>
      <c r="X31" s="13">
        <v>60</v>
      </c>
      <c r="Y31" s="13"/>
      <c r="Z31" s="13"/>
      <c r="AA31" s="13">
        <v>2293</v>
      </c>
      <c r="AB31" s="13">
        <v>6</v>
      </c>
      <c r="AC31" s="13">
        <v>1916</v>
      </c>
      <c r="AD31" s="13"/>
      <c r="AE31" s="24">
        <v>6834</v>
      </c>
      <c r="AF31" s="13">
        <f aca="true" t="shared" si="17" ref="AF31:AF39">SUM(U31:Y31,AA31,AC31,AD31:AE31)</f>
        <v>11604</v>
      </c>
      <c r="AG31" s="13">
        <v>11604</v>
      </c>
      <c r="AH31" s="14" t="str">
        <f aca="true" t="shared" si="18" ref="AH31:AH39">IF(AF31=AG31,"OK","ERROR")</f>
        <v>OK</v>
      </c>
      <c r="AI31" s="14" t="s">
        <v>93</v>
      </c>
      <c r="AK31" s="14" t="s">
        <v>128</v>
      </c>
      <c r="AL31" s="14" t="s">
        <v>93</v>
      </c>
    </row>
    <row r="32" spans="1:35" ht="13.5">
      <c r="A32" s="13">
        <v>72</v>
      </c>
      <c r="B32" s="13">
        <v>4</v>
      </c>
      <c r="C32" s="13">
        <v>25</v>
      </c>
      <c r="D32" s="13" t="s">
        <v>149</v>
      </c>
      <c r="E32" s="13"/>
      <c r="F32" s="13"/>
      <c r="G32" s="13">
        <f t="shared" si="13"/>
        <v>0</v>
      </c>
      <c r="H32" s="13"/>
      <c r="I32" s="13">
        <v>2406</v>
      </c>
      <c r="J32" s="13"/>
      <c r="K32" s="13">
        <v>860</v>
      </c>
      <c r="L32" s="13">
        <v>232</v>
      </c>
      <c r="M32" s="13"/>
      <c r="N32" s="13"/>
      <c r="O32" s="13">
        <f t="shared" si="14"/>
        <v>3498</v>
      </c>
      <c r="P32" s="13">
        <v>3498</v>
      </c>
      <c r="Q32" s="14" t="str">
        <f t="shared" si="15"/>
        <v>OK</v>
      </c>
      <c r="S32" s="13"/>
      <c r="T32" s="13"/>
      <c r="U32" s="13">
        <f t="shared" si="16"/>
        <v>0</v>
      </c>
      <c r="V32" s="13"/>
      <c r="W32" s="13">
        <v>636</v>
      </c>
      <c r="X32" s="13"/>
      <c r="Y32" s="13">
        <v>25</v>
      </c>
      <c r="Z32" s="13">
        <v>1</v>
      </c>
      <c r="AA32" s="13">
        <v>42</v>
      </c>
      <c r="AB32" s="13">
        <v>1</v>
      </c>
      <c r="AD32" s="13"/>
      <c r="AF32" s="13">
        <f t="shared" si="17"/>
        <v>703</v>
      </c>
      <c r="AG32" s="13">
        <v>703</v>
      </c>
      <c r="AH32" s="14" t="str">
        <f t="shared" si="18"/>
        <v>OK</v>
      </c>
      <c r="AI32" s="14" t="e">
        <v>#N/A</v>
      </c>
    </row>
    <row r="33" spans="1:38" ht="13.5">
      <c r="A33" s="13">
        <v>29</v>
      </c>
      <c r="B33" s="13">
        <v>4</v>
      </c>
      <c r="C33" s="13">
        <v>26</v>
      </c>
      <c r="D33" s="24" t="s">
        <v>121</v>
      </c>
      <c r="E33" s="13"/>
      <c r="F33" s="13"/>
      <c r="G33" s="13">
        <f t="shared" si="13"/>
        <v>0</v>
      </c>
      <c r="H33" s="13"/>
      <c r="I33" s="13">
        <v>10560</v>
      </c>
      <c r="J33" s="13"/>
      <c r="K33" s="13">
        <v>70</v>
      </c>
      <c r="L33" s="13">
        <v>1340</v>
      </c>
      <c r="M33" s="13"/>
      <c r="N33" s="13">
        <v>8600</v>
      </c>
      <c r="O33" s="13">
        <f t="shared" si="14"/>
        <v>20570</v>
      </c>
      <c r="P33" s="13">
        <v>20570</v>
      </c>
      <c r="Q33" s="14" t="str">
        <f t="shared" si="15"/>
        <v>OK</v>
      </c>
      <c r="S33" s="13"/>
      <c r="T33" s="13"/>
      <c r="U33" s="13">
        <f t="shared" si="16"/>
        <v>0</v>
      </c>
      <c r="V33" s="13"/>
      <c r="W33" s="13">
        <v>1915</v>
      </c>
      <c r="X33" s="13"/>
      <c r="Y33" s="13">
        <v>9</v>
      </c>
      <c r="Z33" s="13">
        <v>1</v>
      </c>
      <c r="AA33" s="13"/>
      <c r="AB33" s="13">
        <v>2</v>
      </c>
      <c r="AD33" s="13"/>
      <c r="AE33" s="24">
        <v>2504</v>
      </c>
      <c r="AF33" s="13">
        <f t="shared" si="17"/>
        <v>4428</v>
      </c>
      <c r="AG33" s="13">
        <v>4428</v>
      </c>
      <c r="AH33" s="14" t="str">
        <f t="shared" si="18"/>
        <v>OK</v>
      </c>
      <c r="AI33" s="14" t="e">
        <v>#N/A</v>
      </c>
      <c r="AK33" s="14" t="s">
        <v>122</v>
      </c>
      <c r="AL33" s="14" t="s">
        <v>93</v>
      </c>
    </row>
    <row r="34" spans="1:38" ht="13.5">
      <c r="A34" s="13">
        <v>25</v>
      </c>
      <c r="B34" s="13">
        <v>4</v>
      </c>
      <c r="C34" s="13">
        <v>27</v>
      </c>
      <c r="D34" s="24" t="s">
        <v>116</v>
      </c>
      <c r="E34" s="13"/>
      <c r="F34" s="13"/>
      <c r="G34" s="13">
        <f t="shared" si="13"/>
        <v>0</v>
      </c>
      <c r="H34" s="13"/>
      <c r="I34" s="13">
        <v>1370</v>
      </c>
      <c r="J34" s="13">
        <v>2740</v>
      </c>
      <c r="K34" s="13"/>
      <c r="L34" s="13">
        <v>5820</v>
      </c>
      <c r="M34" s="13"/>
      <c r="N34" s="13">
        <v>290</v>
      </c>
      <c r="O34" s="13">
        <f t="shared" si="14"/>
        <v>10220</v>
      </c>
      <c r="P34" s="13">
        <v>10220</v>
      </c>
      <c r="Q34" s="14" t="str">
        <f t="shared" si="15"/>
        <v>OK</v>
      </c>
      <c r="S34" s="13"/>
      <c r="T34" s="13"/>
      <c r="U34" s="13">
        <f t="shared" si="16"/>
        <v>0</v>
      </c>
      <c r="V34" s="13"/>
      <c r="W34" s="13">
        <v>263</v>
      </c>
      <c r="X34" s="13">
        <v>1045</v>
      </c>
      <c r="Y34" s="13"/>
      <c r="Z34" s="13"/>
      <c r="AA34" s="13">
        <v>1247</v>
      </c>
      <c r="AB34" s="13">
        <v>7</v>
      </c>
      <c r="AD34" s="13"/>
      <c r="AE34" s="24">
        <v>79</v>
      </c>
      <c r="AF34" s="13">
        <f t="shared" si="17"/>
        <v>2634</v>
      </c>
      <c r="AG34" s="13">
        <v>2634</v>
      </c>
      <c r="AH34" s="14" t="str">
        <f t="shared" si="18"/>
        <v>OK</v>
      </c>
      <c r="AI34" s="14" t="e">
        <v>#N/A</v>
      </c>
      <c r="AK34" s="14" t="s">
        <v>117</v>
      </c>
      <c r="AL34" s="14" t="s">
        <v>93</v>
      </c>
    </row>
    <row r="35" spans="1:35" ht="13.5">
      <c r="A35" s="13">
        <v>59</v>
      </c>
      <c r="B35" s="13">
        <v>4</v>
      </c>
      <c r="C35" s="13">
        <v>28</v>
      </c>
      <c r="D35" s="24" t="s">
        <v>129</v>
      </c>
      <c r="E35" s="13"/>
      <c r="F35" s="13"/>
      <c r="G35" s="13">
        <f t="shared" si="13"/>
        <v>0</v>
      </c>
      <c r="H35" s="13"/>
      <c r="I35" s="13"/>
      <c r="J35" s="13"/>
      <c r="K35" s="13">
        <v>2550</v>
      </c>
      <c r="L35" s="13"/>
      <c r="M35" s="13">
        <v>810</v>
      </c>
      <c r="N35" s="13">
        <v>8100</v>
      </c>
      <c r="O35" s="13">
        <f t="shared" si="14"/>
        <v>11460</v>
      </c>
      <c r="P35" s="13">
        <v>11460</v>
      </c>
      <c r="Q35" s="14" t="str">
        <f t="shared" si="15"/>
        <v>OK</v>
      </c>
      <c r="R35" s="14" t="str">
        <f>VLOOKUP($D$5:$D$79,$AK$5:$AL$79,2,0)</f>
        <v>湧水</v>
      </c>
      <c r="S35" s="13"/>
      <c r="T35" s="13"/>
      <c r="U35" s="13">
        <f t="shared" si="16"/>
        <v>0</v>
      </c>
      <c r="V35" s="13"/>
      <c r="W35" s="13">
        <v>36</v>
      </c>
      <c r="X35" s="13"/>
      <c r="Y35" s="13">
        <v>351</v>
      </c>
      <c r="Z35" s="13">
        <v>1</v>
      </c>
      <c r="AA35" s="13"/>
      <c r="AB35" s="13">
        <v>1</v>
      </c>
      <c r="AC35" s="13">
        <v>203</v>
      </c>
      <c r="AD35" s="13"/>
      <c r="AE35" s="24">
        <v>2274</v>
      </c>
      <c r="AF35" s="13">
        <f t="shared" si="17"/>
        <v>2864</v>
      </c>
      <c r="AG35" s="13">
        <v>2864</v>
      </c>
      <c r="AH35" s="14" t="str">
        <f t="shared" si="18"/>
        <v>OK</v>
      </c>
      <c r="AI35" s="14" t="s">
        <v>93</v>
      </c>
    </row>
    <row r="36" spans="1:35" ht="13.5">
      <c r="A36" s="13">
        <v>66</v>
      </c>
      <c r="B36" s="13">
        <v>4</v>
      </c>
      <c r="C36" s="13">
        <v>29</v>
      </c>
      <c r="D36" s="24" t="s">
        <v>145</v>
      </c>
      <c r="E36" s="13"/>
      <c r="F36" s="13"/>
      <c r="G36" s="13">
        <f t="shared" si="13"/>
        <v>0</v>
      </c>
      <c r="H36" s="13"/>
      <c r="I36" s="13">
        <v>6000</v>
      </c>
      <c r="J36" s="13"/>
      <c r="K36" s="13"/>
      <c r="L36" s="13"/>
      <c r="M36" s="13"/>
      <c r="N36" s="13"/>
      <c r="O36" s="13">
        <f t="shared" si="14"/>
        <v>6000</v>
      </c>
      <c r="P36" s="13">
        <v>6000</v>
      </c>
      <c r="Q36" s="14" t="str">
        <f t="shared" si="15"/>
        <v>OK</v>
      </c>
      <c r="S36" s="13"/>
      <c r="T36" s="13"/>
      <c r="U36" s="13">
        <f t="shared" si="16"/>
        <v>0</v>
      </c>
      <c r="V36" s="13"/>
      <c r="W36" s="13">
        <v>2004</v>
      </c>
      <c r="X36" s="13"/>
      <c r="Y36" s="13"/>
      <c r="Z36" s="13"/>
      <c r="AA36" s="13"/>
      <c r="AB36" s="13"/>
      <c r="AD36" s="13"/>
      <c r="AF36" s="13">
        <f t="shared" si="17"/>
        <v>2004</v>
      </c>
      <c r="AG36" s="13">
        <v>2004</v>
      </c>
      <c r="AH36" s="14" t="str">
        <f t="shared" si="18"/>
        <v>OK</v>
      </c>
      <c r="AI36" s="14" t="e">
        <v>#N/A</v>
      </c>
    </row>
    <row r="37" spans="1:35" ht="13.5">
      <c r="A37" s="13">
        <v>64</v>
      </c>
      <c r="B37" s="13">
        <v>4</v>
      </c>
      <c r="C37" s="13">
        <v>30</v>
      </c>
      <c r="D37" s="24" t="s">
        <v>177</v>
      </c>
      <c r="E37" s="13"/>
      <c r="F37" s="13"/>
      <c r="G37" s="13">
        <f t="shared" si="13"/>
        <v>0</v>
      </c>
      <c r="H37" s="13"/>
      <c r="I37" s="13">
        <v>1350</v>
      </c>
      <c r="J37" s="13"/>
      <c r="K37" s="13"/>
      <c r="L37" s="13">
        <v>1450</v>
      </c>
      <c r="M37" s="13"/>
      <c r="N37" s="13">
        <v>4500</v>
      </c>
      <c r="O37" s="13">
        <f t="shared" si="14"/>
        <v>7300</v>
      </c>
      <c r="P37" s="13">
        <v>7300</v>
      </c>
      <c r="Q37" s="14" t="str">
        <f t="shared" si="15"/>
        <v>OK</v>
      </c>
      <c r="S37" s="13"/>
      <c r="T37" s="13"/>
      <c r="U37" s="13">
        <f t="shared" si="16"/>
        <v>0</v>
      </c>
      <c r="V37" s="13"/>
      <c r="W37" s="13">
        <v>282</v>
      </c>
      <c r="X37" s="13"/>
      <c r="Y37" s="13"/>
      <c r="Z37" s="13"/>
      <c r="AA37" s="13"/>
      <c r="AB37" s="13"/>
      <c r="AD37" s="13"/>
      <c r="AE37" s="24">
        <v>1401</v>
      </c>
      <c r="AF37" s="13">
        <f t="shared" si="17"/>
        <v>1683</v>
      </c>
      <c r="AG37" s="13">
        <v>1683</v>
      </c>
      <c r="AH37" s="14" t="str">
        <f t="shared" si="18"/>
        <v>OK</v>
      </c>
      <c r="AI37" s="14" t="e">
        <v>#N/A</v>
      </c>
    </row>
    <row r="38" spans="1:35" ht="13.5">
      <c r="A38" s="13">
        <v>88</v>
      </c>
      <c r="B38" s="13">
        <v>4</v>
      </c>
      <c r="C38" s="13">
        <v>31</v>
      </c>
      <c r="D38" s="24" t="s">
        <v>157</v>
      </c>
      <c r="E38" s="13"/>
      <c r="F38" s="13"/>
      <c r="G38" s="13">
        <f t="shared" si="13"/>
        <v>0</v>
      </c>
      <c r="H38" s="13"/>
      <c r="I38" s="13">
        <v>700</v>
      </c>
      <c r="J38" s="13"/>
      <c r="K38" s="13"/>
      <c r="L38" s="13">
        <v>1635</v>
      </c>
      <c r="M38" s="13"/>
      <c r="N38" s="13"/>
      <c r="O38" s="13">
        <f t="shared" si="14"/>
        <v>2335</v>
      </c>
      <c r="P38" s="13">
        <v>2335</v>
      </c>
      <c r="Q38" s="14" t="str">
        <f t="shared" si="15"/>
        <v>OK</v>
      </c>
      <c r="S38" s="13"/>
      <c r="T38" s="13"/>
      <c r="U38" s="13">
        <f t="shared" si="16"/>
        <v>0</v>
      </c>
      <c r="V38" s="13"/>
      <c r="W38" s="13">
        <v>251</v>
      </c>
      <c r="X38" s="13"/>
      <c r="Y38" s="13"/>
      <c r="Z38" s="13"/>
      <c r="AA38" s="13">
        <v>296</v>
      </c>
      <c r="AB38" s="13">
        <v>6</v>
      </c>
      <c r="AD38" s="13"/>
      <c r="AF38" s="13">
        <f t="shared" si="17"/>
        <v>547</v>
      </c>
      <c r="AG38" s="13">
        <v>547</v>
      </c>
      <c r="AH38" s="14" t="str">
        <f t="shared" si="18"/>
        <v>OK</v>
      </c>
      <c r="AI38" s="14" t="e">
        <v>#N/A</v>
      </c>
    </row>
    <row r="39" spans="1:35" ht="13.5">
      <c r="A39" s="13">
        <v>52</v>
      </c>
      <c r="B39" s="13">
        <v>4</v>
      </c>
      <c r="C39" s="13">
        <v>32</v>
      </c>
      <c r="D39" s="24" t="s">
        <v>141</v>
      </c>
      <c r="E39" s="13"/>
      <c r="F39" s="13"/>
      <c r="G39" s="13">
        <f t="shared" si="13"/>
        <v>0</v>
      </c>
      <c r="H39" s="13"/>
      <c r="I39" s="13">
        <v>2000</v>
      </c>
      <c r="J39" s="13">
        <v>100</v>
      </c>
      <c r="K39" s="13">
        <v>300</v>
      </c>
      <c r="L39" s="13">
        <v>1600</v>
      </c>
      <c r="M39" s="13"/>
      <c r="N39" s="13">
        <v>1600</v>
      </c>
      <c r="O39" s="13">
        <f t="shared" si="14"/>
        <v>5600</v>
      </c>
      <c r="P39" s="13">
        <v>5600</v>
      </c>
      <c r="Q39" s="14" t="str">
        <f t="shared" si="15"/>
        <v>OK</v>
      </c>
      <c r="S39" s="13"/>
      <c r="T39" s="13"/>
      <c r="U39" s="13">
        <f t="shared" si="16"/>
        <v>0</v>
      </c>
      <c r="V39" s="13"/>
      <c r="W39" s="13">
        <v>297</v>
      </c>
      <c r="X39" s="13">
        <v>41</v>
      </c>
      <c r="Y39" s="13">
        <v>221</v>
      </c>
      <c r="Z39" s="13">
        <v>1</v>
      </c>
      <c r="AA39" s="13">
        <v>178</v>
      </c>
      <c r="AB39" s="13">
        <v>6</v>
      </c>
      <c r="AD39" s="13"/>
      <c r="AE39" s="24">
        <v>467</v>
      </c>
      <c r="AF39" s="13">
        <f t="shared" si="17"/>
        <v>1204</v>
      </c>
      <c r="AG39" s="13">
        <v>1204</v>
      </c>
      <c r="AH39" s="14" t="str">
        <f t="shared" si="18"/>
        <v>OK</v>
      </c>
      <c r="AI39" s="14" t="e">
        <v>#N/A</v>
      </c>
    </row>
    <row r="40" spans="4:30" ht="13.5">
      <c r="D40" s="24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D40" s="13"/>
    </row>
    <row r="41" spans="1:35" ht="13.5">
      <c r="A41" s="13">
        <v>70</v>
      </c>
      <c r="B41" s="13">
        <v>5</v>
      </c>
      <c r="C41" s="13">
        <v>33</v>
      </c>
      <c r="D41" s="24" t="s">
        <v>147</v>
      </c>
      <c r="E41" s="13"/>
      <c r="F41" s="13">
        <v>30000</v>
      </c>
      <c r="G41" s="13">
        <f>SUM(E41:F41)</f>
        <v>30000</v>
      </c>
      <c r="H41" s="13"/>
      <c r="I41" s="13">
        <v>17500</v>
      </c>
      <c r="J41" s="13"/>
      <c r="K41" s="13"/>
      <c r="L41" s="13"/>
      <c r="M41" s="13"/>
      <c r="N41" s="13"/>
      <c r="O41" s="13">
        <f>SUM(G41:N41)</f>
        <v>47500</v>
      </c>
      <c r="P41" s="13">
        <v>47500</v>
      </c>
      <c r="Q41" s="14" t="str">
        <f>IF(O41=P41,"OK","ERROR")</f>
        <v>OK</v>
      </c>
      <c r="S41" s="13"/>
      <c r="T41" s="13">
        <v>7525</v>
      </c>
      <c r="U41" s="13">
        <f>SUM(S41:T41)</f>
        <v>7525</v>
      </c>
      <c r="V41" s="13"/>
      <c r="W41" s="13">
        <v>5643</v>
      </c>
      <c r="X41" s="13"/>
      <c r="Y41" s="13"/>
      <c r="Z41" s="13"/>
      <c r="AA41" s="13"/>
      <c r="AB41" s="13"/>
      <c r="AD41" s="13"/>
      <c r="AF41" s="13">
        <f>SUM(U41:Y41,AA41,AC41,AD41:AE41)</f>
        <v>13168</v>
      </c>
      <c r="AG41" s="13">
        <v>13168</v>
      </c>
      <c r="AH41" s="14" t="str">
        <f>IF(AF41=AG41,"OK","ERROR")</f>
        <v>OK</v>
      </c>
      <c r="AI41" s="14" t="e">
        <v>#N/A</v>
      </c>
    </row>
    <row r="42" spans="1:35" ht="13.5">
      <c r="A42" s="13">
        <v>83</v>
      </c>
      <c r="B42" s="13">
        <v>5</v>
      </c>
      <c r="C42" s="13">
        <v>34</v>
      </c>
      <c r="D42" s="24" t="s">
        <v>155</v>
      </c>
      <c r="E42" s="13">
        <v>3500</v>
      </c>
      <c r="F42" s="13"/>
      <c r="G42" s="13">
        <f>SUM(E42:F42)</f>
        <v>3500</v>
      </c>
      <c r="H42" s="13"/>
      <c r="I42" s="13"/>
      <c r="J42" s="13"/>
      <c r="K42" s="13"/>
      <c r="L42" s="13">
        <v>1545</v>
      </c>
      <c r="M42" s="13"/>
      <c r="N42" s="13"/>
      <c r="O42" s="13">
        <f>SUM(G42:N42)</f>
        <v>5045</v>
      </c>
      <c r="P42" s="13">
        <v>5045</v>
      </c>
      <c r="Q42" s="14" t="str">
        <f>IF(O42=P42,"OK","ERROR")</f>
        <v>OK</v>
      </c>
      <c r="S42" s="13">
        <v>1148</v>
      </c>
      <c r="T42" s="13"/>
      <c r="U42" s="13">
        <f>SUM(S42:T42)</f>
        <v>1148</v>
      </c>
      <c r="V42" s="13"/>
      <c r="W42" s="13"/>
      <c r="X42" s="13"/>
      <c r="Y42" s="13"/>
      <c r="Z42" s="13"/>
      <c r="AA42" s="13">
        <v>275</v>
      </c>
      <c r="AB42" s="13">
        <v>5</v>
      </c>
      <c r="AD42" s="13"/>
      <c r="AF42" s="13">
        <f>SUM(U42:Y42,AA42,AC42,AD42:AE42)</f>
        <v>1423</v>
      </c>
      <c r="AG42" s="13">
        <v>1423</v>
      </c>
      <c r="AH42" s="14" t="str">
        <f>IF(AF42=AG42,"OK","ERROR")</f>
        <v>OK</v>
      </c>
      <c r="AI42" s="14" t="e">
        <v>#N/A</v>
      </c>
    </row>
    <row r="43" spans="1:35" ht="13.5">
      <c r="A43" s="13">
        <v>76</v>
      </c>
      <c r="B43" s="13">
        <v>5</v>
      </c>
      <c r="C43" s="13">
        <v>35</v>
      </c>
      <c r="D43" s="24" t="s">
        <v>153</v>
      </c>
      <c r="E43" s="13"/>
      <c r="F43" s="13"/>
      <c r="G43" s="13">
        <f>SUM(E43:F43)</f>
        <v>0</v>
      </c>
      <c r="H43" s="13"/>
      <c r="I43" s="13">
        <v>2500</v>
      </c>
      <c r="J43" s="13"/>
      <c r="K43" s="13"/>
      <c r="L43" s="13">
        <v>2000</v>
      </c>
      <c r="M43" s="13"/>
      <c r="N43" s="13"/>
      <c r="O43" s="13">
        <f>SUM(G43:N43)</f>
        <v>4500</v>
      </c>
      <c r="P43" s="13">
        <v>4500</v>
      </c>
      <c r="Q43" s="14" t="str">
        <f>IF(O43=P43,"OK","ERROR")</f>
        <v>OK</v>
      </c>
      <c r="S43" s="13"/>
      <c r="T43" s="13"/>
      <c r="U43" s="13">
        <f>SUM(S43:T43)</f>
        <v>0</v>
      </c>
      <c r="V43" s="13"/>
      <c r="W43" s="13">
        <v>910</v>
      </c>
      <c r="X43" s="13"/>
      <c r="Y43" s="13"/>
      <c r="Z43" s="13"/>
      <c r="AA43" s="13">
        <v>361</v>
      </c>
      <c r="AB43" s="13">
        <v>3</v>
      </c>
      <c r="AD43" s="13"/>
      <c r="AF43" s="13">
        <f>SUM(U43:Y43,AA43,AC43,AD43:AE43)</f>
        <v>1271</v>
      </c>
      <c r="AG43" s="13">
        <v>1271</v>
      </c>
      <c r="AH43" s="14" t="str">
        <f>IF(AF43=AG43,"OK","ERROR")</f>
        <v>OK</v>
      </c>
      <c r="AI43" s="14" t="e">
        <v>#N/A</v>
      </c>
    </row>
    <row r="44" spans="4:30" ht="13.5"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D44" s="13"/>
    </row>
    <row r="45" spans="1:38" ht="13.5">
      <c r="A45" s="13">
        <v>20</v>
      </c>
      <c r="B45" s="13">
        <v>6</v>
      </c>
      <c r="C45" s="13">
        <v>36</v>
      </c>
      <c r="D45" s="24" t="s">
        <v>104</v>
      </c>
      <c r="E45" s="13"/>
      <c r="F45" s="13"/>
      <c r="G45" s="13">
        <f>SUM(E45:F45)</f>
        <v>0</v>
      </c>
      <c r="H45" s="13"/>
      <c r="I45" s="13">
        <v>3800</v>
      </c>
      <c r="J45" s="13"/>
      <c r="K45" s="13"/>
      <c r="L45" s="13"/>
      <c r="M45" s="13">
        <v>285</v>
      </c>
      <c r="N45" s="13"/>
      <c r="O45" s="13">
        <f>SUM(G45:N45)</f>
        <v>4085</v>
      </c>
      <c r="P45" s="13">
        <v>4085</v>
      </c>
      <c r="Q45" s="14" t="str">
        <f>IF(O45=P45,"OK","ERROR")</f>
        <v>OK</v>
      </c>
      <c r="R45" s="14" t="str">
        <f>VLOOKUP($D$5:$D$79,$AK$5:$AL$79,2,0)</f>
        <v>湧水</v>
      </c>
      <c r="S45" s="13"/>
      <c r="T45" s="13"/>
      <c r="U45" s="13">
        <f>SUM(S45:T45)</f>
        <v>0</v>
      </c>
      <c r="V45" s="13"/>
      <c r="W45" s="13">
        <v>954</v>
      </c>
      <c r="X45" s="13"/>
      <c r="Y45" s="13"/>
      <c r="Z45" s="13"/>
      <c r="AA45" s="13"/>
      <c r="AB45" s="13"/>
      <c r="AC45" s="13">
        <v>718</v>
      </c>
      <c r="AD45" s="13"/>
      <c r="AF45" s="13">
        <f>SUM(U45:Y45,AA45,AC45,AD45:AE45)</f>
        <v>1672</v>
      </c>
      <c r="AG45" s="13">
        <v>1672</v>
      </c>
      <c r="AH45" s="14" t="str">
        <f>IF(AF45=AG45,"OK","ERROR")</f>
        <v>OK</v>
      </c>
      <c r="AI45" s="14" t="s">
        <v>93</v>
      </c>
      <c r="AK45" s="14" t="s">
        <v>111</v>
      </c>
      <c r="AL45" s="14" t="s">
        <v>93</v>
      </c>
    </row>
    <row r="46" spans="4:30" ht="13.5"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D46" s="13"/>
    </row>
    <row r="47" spans="1:38" ht="13.5">
      <c r="A47" s="13">
        <v>4</v>
      </c>
      <c r="B47" s="13">
        <v>7</v>
      </c>
      <c r="C47" s="13">
        <v>37</v>
      </c>
      <c r="D47" s="13" t="s">
        <v>98</v>
      </c>
      <c r="E47" s="13"/>
      <c r="F47" s="13"/>
      <c r="G47" s="13">
        <f aca="true" t="shared" si="19" ref="G47:G57">SUM(E47:F47)</f>
        <v>0</v>
      </c>
      <c r="H47" s="13"/>
      <c r="I47" s="13"/>
      <c r="J47" s="13"/>
      <c r="K47" s="13">
        <v>40500</v>
      </c>
      <c r="L47" s="13">
        <v>17000</v>
      </c>
      <c r="M47" s="13"/>
      <c r="N47" s="13">
        <v>64500</v>
      </c>
      <c r="O47" s="13">
        <f aca="true" t="shared" si="20" ref="O47:O57">SUM(G47:N47)</f>
        <v>122000</v>
      </c>
      <c r="P47" s="13">
        <v>122000</v>
      </c>
      <c r="Q47" s="14" t="str">
        <f aca="true" t="shared" si="21" ref="Q47:Q57">IF(O47=P47,"OK","ERROR")</f>
        <v>OK</v>
      </c>
      <c r="S47" s="13"/>
      <c r="T47" s="13"/>
      <c r="U47" s="13">
        <f aca="true" t="shared" si="22" ref="U47:U57">SUM(S47:T47)</f>
        <v>0</v>
      </c>
      <c r="V47" s="13"/>
      <c r="W47" s="13"/>
      <c r="X47" s="13"/>
      <c r="Y47" s="13">
        <v>2094</v>
      </c>
      <c r="Z47" s="13">
        <v>2</v>
      </c>
      <c r="AA47" s="13">
        <v>1925</v>
      </c>
      <c r="AB47" s="13">
        <v>4</v>
      </c>
      <c r="AD47" s="13"/>
      <c r="AE47" s="24">
        <v>23537</v>
      </c>
      <c r="AF47" s="13">
        <f aca="true" t="shared" si="23" ref="AF47:AF57">SUM(U47:Y47,AA47,AC47,AD47:AE47)</f>
        <v>27556</v>
      </c>
      <c r="AG47" s="13">
        <v>27556</v>
      </c>
      <c r="AH47" s="14" t="str">
        <f aca="true" t="shared" si="24" ref="AH47:AH57">IF(AF47=AG47,"OK","ERROR")</f>
        <v>OK</v>
      </c>
      <c r="AI47" s="14" t="e">
        <v>#N/A</v>
      </c>
      <c r="AK47" s="14" t="s">
        <v>99</v>
      </c>
      <c r="AL47" s="14" t="s">
        <v>93</v>
      </c>
    </row>
    <row r="48" spans="1:38" ht="13.5">
      <c r="A48" s="13">
        <v>41</v>
      </c>
      <c r="B48" s="13">
        <v>7</v>
      </c>
      <c r="C48" s="13">
        <v>38</v>
      </c>
      <c r="D48" s="13" t="s">
        <v>115</v>
      </c>
      <c r="E48" s="13"/>
      <c r="F48" s="13"/>
      <c r="G48" s="13">
        <f t="shared" si="19"/>
        <v>0</v>
      </c>
      <c r="H48" s="13"/>
      <c r="I48" s="13">
        <v>4693</v>
      </c>
      <c r="J48" s="13"/>
      <c r="K48" s="13"/>
      <c r="L48" s="13"/>
      <c r="M48" s="13">
        <v>825</v>
      </c>
      <c r="N48" s="13"/>
      <c r="O48" s="13">
        <f t="shared" si="20"/>
        <v>5518</v>
      </c>
      <c r="P48" s="13">
        <v>5518</v>
      </c>
      <c r="Q48" s="14" t="str">
        <f t="shared" si="21"/>
        <v>OK</v>
      </c>
      <c r="R48" s="14" t="str">
        <f>VLOOKUP($D$5:$D$79,$AK$5:$AL$79,2,0)</f>
        <v>湧水</v>
      </c>
      <c r="S48" s="13"/>
      <c r="T48" s="13"/>
      <c r="U48" s="13">
        <f t="shared" si="22"/>
        <v>0</v>
      </c>
      <c r="V48" s="13"/>
      <c r="W48" s="13">
        <v>1369</v>
      </c>
      <c r="X48" s="13"/>
      <c r="Y48" s="13"/>
      <c r="Z48" s="13"/>
      <c r="AA48" s="13"/>
      <c r="AB48" s="13"/>
      <c r="AD48" s="13"/>
      <c r="AF48" s="13">
        <f t="shared" si="23"/>
        <v>1369</v>
      </c>
      <c r="AG48" s="13">
        <v>1369</v>
      </c>
      <c r="AH48" s="14" t="str">
        <f t="shared" si="24"/>
        <v>OK</v>
      </c>
      <c r="AI48" s="14" t="s">
        <v>93</v>
      </c>
      <c r="AK48" s="14" t="s">
        <v>133</v>
      </c>
      <c r="AL48" s="14" t="s">
        <v>93</v>
      </c>
    </row>
    <row r="49" spans="1:38" ht="13.5">
      <c r="A49" s="13">
        <v>47</v>
      </c>
      <c r="B49" s="13">
        <v>7</v>
      </c>
      <c r="C49" s="13">
        <v>39</v>
      </c>
      <c r="D49" s="13" t="s">
        <v>122</v>
      </c>
      <c r="E49" s="13">
        <v>300</v>
      </c>
      <c r="F49" s="13"/>
      <c r="G49" s="13">
        <f t="shared" si="19"/>
        <v>300</v>
      </c>
      <c r="H49" s="13"/>
      <c r="I49" s="13"/>
      <c r="J49" s="13">
        <v>745</v>
      </c>
      <c r="K49" s="13"/>
      <c r="L49" s="13"/>
      <c r="M49" s="13">
        <v>1155</v>
      </c>
      <c r="N49" s="13"/>
      <c r="O49" s="13">
        <f t="shared" si="20"/>
        <v>2200</v>
      </c>
      <c r="P49" s="13">
        <v>2200</v>
      </c>
      <c r="Q49" s="14" t="str">
        <f t="shared" si="21"/>
        <v>OK</v>
      </c>
      <c r="R49" s="14" t="str">
        <f>VLOOKUP($D$5:$D$79,$AK$5:$AL$79,2,0)</f>
        <v>湧水</v>
      </c>
      <c r="S49" s="13">
        <v>24</v>
      </c>
      <c r="T49" s="13"/>
      <c r="U49" s="13">
        <f t="shared" si="22"/>
        <v>24</v>
      </c>
      <c r="V49" s="13"/>
      <c r="W49" s="13"/>
      <c r="X49" s="13">
        <v>173</v>
      </c>
      <c r="Y49" s="13"/>
      <c r="Z49" s="13"/>
      <c r="AA49" s="13"/>
      <c r="AB49" s="13"/>
      <c r="AC49" s="13">
        <v>463</v>
      </c>
      <c r="AD49" s="13"/>
      <c r="AF49" s="13">
        <f t="shared" si="23"/>
        <v>660</v>
      </c>
      <c r="AG49" s="13">
        <v>660</v>
      </c>
      <c r="AH49" s="14" t="str">
        <f t="shared" si="24"/>
        <v>OK</v>
      </c>
      <c r="AI49" s="14" t="s">
        <v>93</v>
      </c>
      <c r="AK49" s="14" t="s">
        <v>139</v>
      </c>
      <c r="AL49" s="14" t="s">
        <v>93</v>
      </c>
    </row>
    <row r="50" spans="1:38" ht="13.5">
      <c r="A50" s="13">
        <v>46</v>
      </c>
      <c r="B50" s="13">
        <v>7</v>
      </c>
      <c r="C50" s="13">
        <v>40</v>
      </c>
      <c r="D50" s="24" t="s">
        <v>120</v>
      </c>
      <c r="E50" s="13"/>
      <c r="F50" s="13"/>
      <c r="G50" s="13">
        <f t="shared" si="19"/>
        <v>0</v>
      </c>
      <c r="H50" s="13"/>
      <c r="I50" s="13">
        <v>13000</v>
      </c>
      <c r="J50" s="13">
        <v>330</v>
      </c>
      <c r="K50" s="13"/>
      <c r="L50" s="13">
        <v>2650</v>
      </c>
      <c r="M50" s="13">
        <v>5290</v>
      </c>
      <c r="N50" s="13">
        <v>16500</v>
      </c>
      <c r="O50" s="13">
        <f t="shared" si="20"/>
        <v>37770</v>
      </c>
      <c r="P50" s="13">
        <v>37770</v>
      </c>
      <c r="Q50" s="14" t="str">
        <f t="shared" si="21"/>
        <v>OK</v>
      </c>
      <c r="R50" s="14" t="str">
        <f>VLOOKUP($D$5:$D$79,$AK$5:$AL$79,2,0)</f>
        <v>湧水</v>
      </c>
      <c r="S50" s="13"/>
      <c r="T50" s="13"/>
      <c r="U50" s="13">
        <f t="shared" si="22"/>
        <v>0</v>
      </c>
      <c r="V50" s="13"/>
      <c r="W50" s="13">
        <v>3125</v>
      </c>
      <c r="X50" s="13">
        <v>307</v>
      </c>
      <c r="Y50" s="13"/>
      <c r="Z50" s="13"/>
      <c r="AA50" s="13">
        <v>371</v>
      </c>
      <c r="AB50" s="13">
        <v>5</v>
      </c>
      <c r="AC50" s="13">
        <v>1573</v>
      </c>
      <c r="AD50" s="13"/>
      <c r="AE50" s="24">
        <v>6024</v>
      </c>
      <c r="AF50" s="13">
        <f t="shared" si="23"/>
        <v>11400</v>
      </c>
      <c r="AG50" s="13">
        <v>11400</v>
      </c>
      <c r="AH50" s="14" t="str">
        <f t="shared" si="24"/>
        <v>OK</v>
      </c>
      <c r="AI50" s="14" t="s">
        <v>93</v>
      </c>
      <c r="AK50" s="14" t="s">
        <v>138</v>
      </c>
      <c r="AL50" s="14" t="s">
        <v>93</v>
      </c>
    </row>
    <row r="51" spans="1:38" ht="13.5">
      <c r="A51" s="13">
        <v>33</v>
      </c>
      <c r="B51" s="13">
        <v>7</v>
      </c>
      <c r="C51" s="13">
        <v>41</v>
      </c>
      <c r="D51" s="13" t="s">
        <v>125</v>
      </c>
      <c r="E51" s="13"/>
      <c r="F51" s="13"/>
      <c r="G51" s="13">
        <f t="shared" si="19"/>
        <v>0</v>
      </c>
      <c r="H51" s="13"/>
      <c r="I51" s="13">
        <v>4800</v>
      </c>
      <c r="J51" s="13"/>
      <c r="K51" s="13"/>
      <c r="L51" s="13">
        <v>2800</v>
      </c>
      <c r="M51" s="13"/>
      <c r="N51" s="13"/>
      <c r="O51" s="13">
        <f t="shared" si="20"/>
        <v>7600</v>
      </c>
      <c r="P51" s="13">
        <v>7600</v>
      </c>
      <c r="Q51" s="14" t="str">
        <f t="shared" si="21"/>
        <v>OK</v>
      </c>
      <c r="S51" s="13"/>
      <c r="T51" s="13"/>
      <c r="U51" s="13">
        <f t="shared" si="22"/>
        <v>0</v>
      </c>
      <c r="V51" s="13"/>
      <c r="W51" s="13">
        <v>1628</v>
      </c>
      <c r="X51" s="13"/>
      <c r="Y51" s="13"/>
      <c r="Z51" s="13"/>
      <c r="AA51" s="13">
        <v>552</v>
      </c>
      <c r="AB51" s="13">
        <v>3</v>
      </c>
      <c r="AD51" s="13"/>
      <c r="AF51" s="13">
        <f t="shared" si="23"/>
        <v>2180</v>
      </c>
      <c r="AG51" s="13">
        <v>2180</v>
      </c>
      <c r="AH51" s="14" t="str">
        <f t="shared" si="24"/>
        <v>OK</v>
      </c>
      <c r="AI51" s="14" t="e">
        <v>#N/A</v>
      </c>
      <c r="AK51" s="14" t="s">
        <v>126</v>
      </c>
      <c r="AL51" s="14" t="s">
        <v>93</v>
      </c>
    </row>
    <row r="52" spans="1:38" ht="13.5">
      <c r="A52" s="13">
        <v>34</v>
      </c>
      <c r="B52" s="13">
        <v>7</v>
      </c>
      <c r="C52" s="13">
        <v>42</v>
      </c>
      <c r="D52" s="13" t="s">
        <v>110</v>
      </c>
      <c r="E52" s="13"/>
      <c r="F52" s="13"/>
      <c r="G52" s="13">
        <f t="shared" si="19"/>
        <v>0</v>
      </c>
      <c r="H52" s="13"/>
      <c r="I52" s="13"/>
      <c r="J52" s="13"/>
      <c r="K52" s="13"/>
      <c r="L52" s="13">
        <v>19170</v>
      </c>
      <c r="M52" s="13">
        <v>430</v>
      </c>
      <c r="N52" s="13"/>
      <c r="O52" s="13">
        <f t="shared" si="20"/>
        <v>19600</v>
      </c>
      <c r="P52" s="13">
        <v>19600</v>
      </c>
      <c r="Q52" s="14" t="str">
        <f t="shared" si="21"/>
        <v>OK</v>
      </c>
      <c r="R52" s="14" t="str">
        <f>VLOOKUP($D$5:$D$79,$AK$5:$AL$79,2,0)</f>
        <v>湧水</v>
      </c>
      <c r="S52" s="13"/>
      <c r="T52" s="13"/>
      <c r="U52" s="13">
        <f t="shared" si="22"/>
        <v>0</v>
      </c>
      <c r="V52" s="13"/>
      <c r="W52" s="13"/>
      <c r="X52" s="13"/>
      <c r="Y52" s="13"/>
      <c r="Z52" s="13"/>
      <c r="AA52" s="13">
        <v>4653</v>
      </c>
      <c r="AB52" s="13">
        <v>10</v>
      </c>
      <c r="AC52" s="13">
        <v>162</v>
      </c>
      <c r="AD52" s="13"/>
      <c r="AF52" s="13">
        <f t="shared" si="23"/>
        <v>4815</v>
      </c>
      <c r="AG52" s="13">
        <v>4815</v>
      </c>
      <c r="AH52" s="14" t="str">
        <f t="shared" si="24"/>
        <v>OK</v>
      </c>
      <c r="AI52" s="14" t="s">
        <v>93</v>
      </c>
      <c r="AK52" s="14" t="s">
        <v>127</v>
      </c>
      <c r="AL52" s="14" t="s">
        <v>93</v>
      </c>
    </row>
    <row r="53" spans="1:38" ht="13.5">
      <c r="A53" s="13">
        <v>38</v>
      </c>
      <c r="B53" s="13">
        <v>7</v>
      </c>
      <c r="C53" s="13">
        <v>43</v>
      </c>
      <c r="D53" s="13" t="s">
        <v>130</v>
      </c>
      <c r="E53" s="13"/>
      <c r="F53" s="13"/>
      <c r="G53" s="13">
        <f t="shared" si="19"/>
        <v>0</v>
      </c>
      <c r="H53" s="13"/>
      <c r="I53" s="13"/>
      <c r="J53" s="13"/>
      <c r="K53" s="13"/>
      <c r="L53" s="13">
        <v>25700</v>
      </c>
      <c r="M53" s="13"/>
      <c r="N53" s="13"/>
      <c r="O53" s="13">
        <f t="shared" si="20"/>
        <v>25700</v>
      </c>
      <c r="P53" s="13">
        <v>25700</v>
      </c>
      <c r="Q53" s="14" t="str">
        <f t="shared" si="21"/>
        <v>OK</v>
      </c>
      <c r="S53" s="13"/>
      <c r="T53" s="13"/>
      <c r="U53" s="13">
        <f t="shared" si="22"/>
        <v>0</v>
      </c>
      <c r="V53" s="13"/>
      <c r="W53" s="13"/>
      <c r="X53" s="13"/>
      <c r="Y53" s="13"/>
      <c r="Z53" s="13"/>
      <c r="AA53" s="13">
        <v>3901</v>
      </c>
      <c r="AB53" s="13">
        <v>8</v>
      </c>
      <c r="AD53" s="13"/>
      <c r="AF53" s="13">
        <f t="shared" si="23"/>
        <v>3901</v>
      </c>
      <c r="AG53" s="13">
        <v>3901</v>
      </c>
      <c r="AH53" s="14" t="str">
        <f t="shared" si="24"/>
        <v>OK</v>
      </c>
      <c r="AI53" s="14" t="e">
        <v>#N/A</v>
      </c>
      <c r="AK53" s="14" t="s">
        <v>131</v>
      </c>
      <c r="AL53" s="14" t="s">
        <v>93</v>
      </c>
    </row>
    <row r="54" spans="1:35" ht="13.5">
      <c r="A54" s="13">
        <v>51</v>
      </c>
      <c r="B54" s="13">
        <v>7</v>
      </c>
      <c r="C54" s="13">
        <v>44</v>
      </c>
      <c r="D54" s="13" t="s">
        <v>140</v>
      </c>
      <c r="E54" s="13"/>
      <c r="F54" s="13"/>
      <c r="G54" s="13">
        <f t="shared" si="19"/>
        <v>0</v>
      </c>
      <c r="H54" s="13"/>
      <c r="I54" s="13"/>
      <c r="J54" s="13"/>
      <c r="K54" s="13"/>
      <c r="L54" s="13">
        <v>6700</v>
      </c>
      <c r="M54" s="13"/>
      <c r="N54" s="13"/>
      <c r="O54" s="13">
        <f t="shared" si="20"/>
        <v>6700</v>
      </c>
      <c r="P54" s="13">
        <v>6700</v>
      </c>
      <c r="Q54" s="14" t="str">
        <f t="shared" si="21"/>
        <v>OK</v>
      </c>
      <c r="S54" s="13"/>
      <c r="T54" s="13"/>
      <c r="U54" s="13">
        <f t="shared" si="22"/>
        <v>0</v>
      </c>
      <c r="V54" s="13"/>
      <c r="W54" s="13"/>
      <c r="X54" s="13"/>
      <c r="Y54" s="13"/>
      <c r="Z54" s="13"/>
      <c r="AA54" s="13">
        <v>1498</v>
      </c>
      <c r="AB54" s="13">
        <v>2</v>
      </c>
      <c r="AD54" s="13"/>
      <c r="AF54" s="13">
        <f t="shared" si="23"/>
        <v>1498</v>
      </c>
      <c r="AG54" s="13">
        <v>1498</v>
      </c>
      <c r="AH54" s="14" t="str">
        <f t="shared" si="24"/>
        <v>OK</v>
      </c>
      <c r="AI54" s="14" t="e">
        <v>#N/A</v>
      </c>
    </row>
    <row r="55" spans="1:35" ht="13.5">
      <c r="A55" s="13">
        <v>73</v>
      </c>
      <c r="B55" s="13">
        <v>7</v>
      </c>
      <c r="C55" s="13">
        <v>45</v>
      </c>
      <c r="D55" s="13" t="s">
        <v>150</v>
      </c>
      <c r="E55" s="13"/>
      <c r="F55" s="13"/>
      <c r="G55" s="13">
        <f t="shared" si="19"/>
        <v>0</v>
      </c>
      <c r="H55" s="13"/>
      <c r="I55" s="13"/>
      <c r="J55" s="13"/>
      <c r="K55" s="13"/>
      <c r="L55" s="13">
        <v>5200</v>
      </c>
      <c r="M55" s="13"/>
      <c r="N55" s="13"/>
      <c r="O55" s="13">
        <f t="shared" si="20"/>
        <v>5200</v>
      </c>
      <c r="P55" s="13">
        <v>5200</v>
      </c>
      <c r="Q55" s="14" t="str">
        <f t="shared" si="21"/>
        <v>OK</v>
      </c>
      <c r="S55" s="13"/>
      <c r="T55" s="13"/>
      <c r="U55" s="13">
        <f t="shared" si="22"/>
        <v>0</v>
      </c>
      <c r="V55" s="13"/>
      <c r="W55" s="13"/>
      <c r="X55" s="13"/>
      <c r="Y55" s="13"/>
      <c r="Z55" s="13"/>
      <c r="AA55" s="13">
        <v>1130</v>
      </c>
      <c r="AB55" s="13">
        <v>3</v>
      </c>
      <c r="AD55" s="13"/>
      <c r="AF55" s="13">
        <f t="shared" si="23"/>
        <v>1130</v>
      </c>
      <c r="AG55" s="13">
        <v>1130</v>
      </c>
      <c r="AH55" s="14" t="str">
        <f t="shared" si="24"/>
        <v>OK</v>
      </c>
      <c r="AI55" s="14" t="e">
        <v>#N/A</v>
      </c>
    </row>
    <row r="56" spans="1:38" ht="13.5">
      <c r="A56" s="13">
        <v>19</v>
      </c>
      <c r="B56" s="13">
        <v>7</v>
      </c>
      <c r="C56" s="13">
        <v>46</v>
      </c>
      <c r="D56" s="24" t="s">
        <v>109</v>
      </c>
      <c r="E56" s="13"/>
      <c r="F56" s="13"/>
      <c r="G56" s="13">
        <f t="shared" si="19"/>
        <v>0</v>
      </c>
      <c r="H56" s="13"/>
      <c r="I56" s="13">
        <v>9030</v>
      </c>
      <c r="J56" s="13">
        <v>250</v>
      </c>
      <c r="K56" s="13"/>
      <c r="L56" s="13"/>
      <c r="M56" s="13"/>
      <c r="N56" s="13"/>
      <c r="O56" s="13">
        <f t="shared" si="20"/>
        <v>9280</v>
      </c>
      <c r="P56" s="13">
        <v>9280</v>
      </c>
      <c r="Q56" s="14" t="str">
        <f t="shared" si="21"/>
        <v>OK</v>
      </c>
      <c r="S56" s="13"/>
      <c r="T56" s="13"/>
      <c r="U56" s="13">
        <f t="shared" si="22"/>
        <v>0</v>
      </c>
      <c r="V56" s="13"/>
      <c r="W56" s="13">
        <v>2206</v>
      </c>
      <c r="X56" s="13">
        <v>4</v>
      </c>
      <c r="Y56" s="13"/>
      <c r="Z56" s="13"/>
      <c r="AA56" s="13"/>
      <c r="AB56" s="13"/>
      <c r="AD56" s="13"/>
      <c r="AF56" s="13">
        <f t="shared" si="23"/>
        <v>2210</v>
      </c>
      <c r="AG56" s="13">
        <v>2210</v>
      </c>
      <c r="AH56" s="14" t="str">
        <f t="shared" si="24"/>
        <v>OK</v>
      </c>
      <c r="AI56" s="14" t="e">
        <v>#N/A</v>
      </c>
      <c r="AK56" s="14" t="s">
        <v>110</v>
      </c>
      <c r="AL56" s="14" t="s">
        <v>93</v>
      </c>
    </row>
    <row r="57" spans="1:38" ht="13.5">
      <c r="A57" s="13">
        <v>32</v>
      </c>
      <c r="B57" s="13">
        <v>7</v>
      </c>
      <c r="C57" s="13">
        <v>47</v>
      </c>
      <c r="D57" s="24" t="s">
        <v>123</v>
      </c>
      <c r="E57" s="13"/>
      <c r="F57" s="13"/>
      <c r="G57" s="13">
        <f t="shared" si="19"/>
        <v>0</v>
      </c>
      <c r="H57" s="13"/>
      <c r="I57" s="13">
        <v>2200</v>
      </c>
      <c r="J57" s="13"/>
      <c r="K57" s="13"/>
      <c r="L57" s="13"/>
      <c r="M57" s="13"/>
      <c r="N57" s="13">
        <v>1500</v>
      </c>
      <c r="O57" s="13">
        <f t="shared" si="20"/>
        <v>3700</v>
      </c>
      <c r="P57" s="13">
        <v>3700</v>
      </c>
      <c r="Q57" s="14" t="str">
        <f t="shared" si="21"/>
        <v>OK</v>
      </c>
      <c r="S57" s="13"/>
      <c r="T57" s="13"/>
      <c r="U57" s="13">
        <f t="shared" si="22"/>
        <v>0</v>
      </c>
      <c r="V57" s="13"/>
      <c r="W57" s="13">
        <v>795</v>
      </c>
      <c r="X57" s="13"/>
      <c r="Y57" s="13"/>
      <c r="Z57" s="13"/>
      <c r="AA57" s="13"/>
      <c r="AB57" s="13"/>
      <c r="AD57" s="13"/>
      <c r="AE57" s="24">
        <v>179</v>
      </c>
      <c r="AF57" s="13">
        <f t="shared" si="23"/>
        <v>974</v>
      </c>
      <c r="AG57" s="13">
        <v>974</v>
      </c>
      <c r="AH57" s="14" t="str">
        <f t="shared" si="24"/>
        <v>OK</v>
      </c>
      <c r="AI57" s="14" t="e">
        <v>#N/A</v>
      </c>
      <c r="AK57" s="14" t="s">
        <v>124</v>
      </c>
      <c r="AL57" s="14" t="s">
        <v>93</v>
      </c>
    </row>
    <row r="58" spans="4:30" ht="13.5">
      <c r="D58" s="24"/>
      <c r="E58" s="13"/>
      <c r="F58" s="13"/>
      <c r="G58" s="13"/>
      <c r="H58" s="13"/>
      <c r="I58" s="13"/>
      <c r="J58" s="13"/>
      <c r="K58" s="13"/>
      <c r="L58" s="13"/>
      <c r="M58" s="13"/>
      <c r="N58" s="13"/>
      <c r="P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D58" s="13"/>
    </row>
    <row r="59" spans="1:38" ht="13.5">
      <c r="A59" s="13">
        <v>9</v>
      </c>
      <c r="B59" s="13">
        <v>8</v>
      </c>
      <c r="C59" s="13">
        <v>48</v>
      </c>
      <c r="D59" s="24" t="s">
        <v>99</v>
      </c>
      <c r="E59" s="13"/>
      <c r="F59" s="13"/>
      <c r="G59" s="13">
        <f>SUM(E59:F59)</f>
        <v>0</v>
      </c>
      <c r="H59" s="13"/>
      <c r="I59" s="13"/>
      <c r="J59" s="13"/>
      <c r="K59" s="13"/>
      <c r="L59" s="13"/>
      <c r="M59" s="13">
        <v>18000</v>
      </c>
      <c r="N59" s="13"/>
      <c r="O59" s="13">
        <f>SUM(G59:N59)</f>
        <v>18000</v>
      </c>
      <c r="P59" s="13">
        <v>18000</v>
      </c>
      <c r="Q59" s="14" t="str">
        <f>IF(O59=P59,"OK","ERROR")</f>
        <v>OK</v>
      </c>
      <c r="R59" s="14" t="str">
        <f>VLOOKUP($D$5:$D$79,$AK$5:$AL$79,2,0)</f>
        <v>湧水</v>
      </c>
      <c r="S59" s="13"/>
      <c r="T59" s="13"/>
      <c r="U59" s="13">
        <f>SUM(S59:T59)</f>
        <v>0</v>
      </c>
      <c r="V59" s="13"/>
      <c r="W59" s="13"/>
      <c r="X59" s="13"/>
      <c r="Y59" s="13"/>
      <c r="Z59" s="13"/>
      <c r="AA59" s="13">
        <v>23</v>
      </c>
      <c r="AB59" s="13">
        <v>1</v>
      </c>
      <c r="AC59" s="13">
        <v>8097</v>
      </c>
      <c r="AD59" s="13"/>
      <c r="AF59" s="13">
        <f>SUM(U59:Y59,AA59,AC59,AD59:AE59)</f>
        <v>8120</v>
      </c>
      <c r="AG59" s="13">
        <v>8120</v>
      </c>
      <c r="AH59" s="14" t="str">
        <f>IF(AF59=AG59,"OK","ERROR")</f>
        <v>OK</v>
      </c>
      <c r="AI59" s="14" t="s">
        <v>93</v>
      </c>
      <c r="AK59" s="14" t="s">
        <v>102</v>
      </c>
      <c r="AL59" s="14" t="s">
        <v>93</v>
      </c>
    </row>
    <row r="60" spans="1:38" ht="13.5">
      <c r="A60" s="13">
        <v>22</v>
      </c>
      <c r="B60" s="13">
        <v>8</v>
      </c>
      <c r="C60" s="13">
        <v>49</v>
      </c>
      <c r="D60" s="24" t="s">
        <v>113</v>
      </c>
      <c r="E60" s="13"/>
      <c r="F60" s="13"/>
      <c r="G60" s="13">
        <f>SUM(E60:F60)</f>
        <v>0</v>
      </c>
      <c r="H60" s="13"/>
      <c r="I60" s="13"/>
      <c r="J60" s="13">
        <v>600</v>
      </c>
      <c r="K60" s="13"/>
      <c r="L60" s="13">
        <v>5400</v>
      </c>
      <c r="M60" s="13"/>
      <c r="N60" s="13"/>
      <c r="O60" s="13">
        <f>SUM(G60:N60)</f>
        <v>6000</v>
      </c>
      <c r="P60" s="13">
        <v>6000</v>
      </c>
      <c r="Q60" s="14" t="str">
        <f>IF(O60=P60,"OK","ERROR")</f>
        <v>OK</v>
      </c>
      <c r="S60" s="13"/>
      <c r="T60" s="13"/>
      <c r="U60" s="13">
        <f>SUM(S60:T60)</f>
        <v>0</v>
      </c>
      <c r="V60" s="13"/>
      <c r="W60" s="13"/>
      <c r="X60" s="13">
        <v>194</v>
      </c>
      <c r="Y60" s="13"/>
      <c r="Z60" s="13"/>
      <c r="AA60" s="13">
        <v>1067</v>
      </c>
      <c r="AB60" s="13">
        <v>4</v>
      </c>
      <c r="AD60" s="13"/>
      <c r="AF60" s="13">
        <f>SUM(U60:Y60,AA60,AC60,AD60:AE60)</f>
        <v>1261</v>
      </c>
      <c r="AG60" s="13">
        <v>1261</v>
      </c>
      <c r="AH60" s="14" t="str">
        <f>IF(AF60=AG60,"OK","ERROR")</f>
        <v>OK</v>
      </c>
      <c r="AI60" s="14" t="e">
        <v>#N/A</v>
      </c>
      <c r="AK60" s="14" t="s">
        <v>114</v>
      </c>
      <c r="AL60" s="14" t="s">
        <v>93</v>
      </c>
    </row>
    <row r="61" spans="1:35" ht="13.5">
      <c r="A61" s="13">
        <v>74</v>
      </c>
      <c r="B61" s="13">
        <v>8</v>
      </c>
      <c r="C61" s="13">
        <v>50</v>
      </c>
      <c r="D61" s="24" t="s">
        <v>151</v>
      </c>
      <c r="E61" s="13"/>
      <c r="F61" s="13"/>
      <c r="G61" s="13">
        <f>SUM(E61:F61)</f>
        <v>0</v>
      </c>
      <c r="H61" s="13"/>
      <c r="I61" s="13"/>
      <c r="J61" s="13"/>
      <c r="K61" s="13"/>
      <c r="L61" s="13">
        <v>4500</v>
      </c>
      <c r="M61" s="13"/>
      <c r="N61" s="13">
        <v>1500</v>
      </c>
      <c r="O61" s="13">
        <f>SUM(G61:N61)</f>
        <v>6000</v>
      </c>
      <c r="P61" s="13">
        <v>6000</v>
      </c>
      <c r="Q61" s="14" t="str">
        <f>IF(O61=P61,"OK","ERROR")</f>
        <v>OK</v>
      </c>
      <c r="S61" s="13"/>
      <c r="T61" s="13"/>
      <c r="U61" s="13">
        <f>SUM(S61:T61)</f>
        <v>0</v>
      </c>
      <c r="V61" s="13"/>
      <c r="W61" s="13"/>
      <c r="X61" s="13"/>
      <c r="Y61" s="13"/>
      <c r="Z61" s="13"/>
      <c r="AA61" s="13">
        <v>967</v>
      </c>
      <c r="AB61" s="13">
        <v>4</v>
      </c>
      <c r="AD61" s="13"/>
      <c r="AF61" s="13">
        <f>SUM(U61:Y61,AA61,AC61,AD61:AE61)</f>
        <v>967</v>
      </c>
      <c r="AG61" s="13">
        <v>967</v>
      </c>
      <c r="AH61" s="14" t="str">
        <f>IF(AF61=AG61,"OK","ERROR")</f>
        <v>OK</v>
      </c>
      <c r="AI61" s="14" t="e">
        <v>#N/A</v>
      </c>
    </row>
    <row r="62" spans="1:35" ht="13.5">
      <c r="A62" s="13">
        <v>63</v>
      </c>
      <c r="B62" s="13">
        <v>8</v>
      </c>
      <c r="C62" s="13">
        <v>51</v>
      </c>
      <c r="D62" s="24" t="s">
        <v>131</v>
      </c>
      <c r="E62" s="13"/>
      <c r="F62" s="13"/>
      <c r="G62" s="13">
        <f>SUM(E62:F62)</f>
        <v>0</v>
      </c>
      <c r="H62" s="13"/>
      <c r="I62" s="13">
        <v>17300</v>
      </c>
      <c r="J62" s="13"/>
      <c r="K62" s="13"/>
      <c r="L62" s="13">
        <v>7400</v>
      </c>
      <c r="M62" s="13">
        <v>3800</v>
      </c>
      <c r="N62" s="13"/>
      <c r="O62" s="13">
        <f>SUM(G62:N62)</f>
        <v>28500</v>
      </c>
      <c r="P62" s="13">
        <v>28500</v>
      </c>
      <c r="Q62" s="14" t="str">
        <f>IF(O62=P62,"OK","ERROR")</f>
        <v>OK</v>
      </c>
      <c r="R62" s="14" t="str">
        <f>VLOOKUP($D$5:$D$79,$AK$5:$AL$79,2,0)</f>
        <v>湧水</v>
      </c>
      <c r="S62" s="13"/>
      <c r="T62" s="13"/>
      <c r="U62" s="13">
        <f>SUM(S62:T62)</f>
        <v>0</v>
      </c>
      <c r="V62" s="13"/>
      <c r="W62" s="13">
        <v>595</v>
      </c>
      <c r="X62" s="13"/>
      <c r="Y62" s="13"/>
      <c r="Z62" s="13">
        <v>1</v>
      </c>
      <c r="AA62" s="13">
        <v>1432</v>
      </c>
      <c r="AB62" s="13">
        <v>4</v>
      </c>
      <c r="AC62" s="13">
        <v>313</v>
      </c>
      <c r="AD62" s="13"/>
      <c r="AF62" s="13">
        <f>SUM(U62:Y62,AA62,AC62,AD62:AE62)</f>
        <v>2340</v>
      </c>
      <c r="AG62" s="13">
        <v>2340</v>
      </c>
      <c r="AH62" s="14" t="str">
        <f>IF(AF62=AG62,"OK","ERROR")</f>
        <v>OK</v>
      </c>
      <c r="AI62" s="14" t="s">
        <v>93</v>
      </c>
    </row>
    <row r="63" spans="4:30" ht="13.5">
      <c r="D63" s="24"/>
      <c r="E63" s="13"/>
      <c r="F63" s="13"/>
      <c r="G63" s="13"/>
      <c r="H63" s="13"/>
      <c r="I63" s="13"/>
      <c r="J63" s="13"/>
      <c r="K63" s="13"/>
      <c r="L63" s="13"/>
      <c r="M63" s="13"/>
      <c r="N63" s="13"/>
      <c r="P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D63" s="13"/>
    </row>
    <row r="64" spans="1:35" ht="13.5">
      <c r="A64" s="13">
        <v>57</v>
      </c>
      <c r="B64" s="13">
        <v>9</v>
      </c>
      <c r="C64" s="13">
        <v>52</v>
      </c>
      <c r="D64" s="24" t="s">
        <v>144</v>
      </c>
      <c r="E64" s="13"/>
      <c r="F64" s="13"/>
      <c r="G64" s="13">
        <f aca="true" t="shared" si="25" ref="G64:G72">SUM(E64:F64)</f>
        <v>0</v>
      </c>
      <c r="H64" s="13"/>
      <c r="I64" s="13">
        <v>52000</v>
      </c>
      <c r="J64" s="13"/>
      <c r="K64" s="13"/>
      <c r="L64" s="13">
        <v>52400</v>
      </c>
      <c r="M64" s="13"/>
      <c r="N64" s="13"/>
      <c r="O64" s="13">
        <f aca="true" t="shared" si="26" ref="O64:O72">SUM(G64:N64)</f>
        <v>104400</v>
      </c>
      <c r="P64" s="13">
        <v>104400</v>
      </c>
      <c r="Q64" s="14" t="str">
        <f aca="true" t="shared" si="27" ref="Q64:Q72">IF(O64=P64,"OK","ERROR")</f>
        <v>OK</v>
      </c>
      <c r="S64" s="13"/>
      <c r="T64" s="13"/>
      <c r="U64" s="13">
        <f aca="true" t="shared" si="28" ref="U64:U72">SUM(S64:T64)</f>
        <v>0</v>
      </c>
      <c r="V64" s="13"/>
      <c r="W64" s="13">
        <v>13370</v>
      </c>
      <c r="X64" s="13"/>
      <c r="Y64" s="13"/>
      <c r="Z64" s="13"/>
      <c r="AA64" s="13">
        <v>9638</v>
      </c>
      <c r="AB64" s="13">
        <v>13</v>
      </c>
      <c r="AD64" s="13"/>
      <c r="AF64" s="13">
        <f aca="true" t="shared" si="29" ref="AF64:AF72">SUM(U64:Y64,AA64,AC64,AD64:AE64)</f>
        <v>23008</v>
      </c>
      <c r="AG64" s="13">
        <v>23008</v>
      </c>
      <c r="AH64" s="14" t="str">
        <f aca="true" t="shared" si="30" ref="AH64:AH72">IF(AF64=AG64,"OK","ERROR")</f>
        <v>OK</v>
      </c>
      <c r="AI64" s="14" t="e">
        <v>#N/A</v>
      </c>
    </row>
    <row r="65" spans="1:38" ht="13.5">
      <c r="A65" s="13">
        <v>1</v>
      </c>
      <c r="B65" s="13">
        <v>9</v>
      </c>
      <c r="C65" s="13">
        <v>53</v>
      </c>
      <c r="D65" s="24" t="s">
        <v>92</v>
      </c>
      <c r="E65" s="13">
        <v>5800</v>
      </c>
      <c r="F65" s="13">
        <v>85050</v>
      </c>
      <c r="G65" s="13">
        <f t="shared" si="25"/>
        <v>90850</v>
      </c>
      <c r="H65" s="13"/>
      <c r="I65" s="13">
        <v>3840</v>
      </c>
      <c r="J65" s="13">
        <v>33420</v>
      </c>
      <c r="K65" s="13">
        <v>11920</v>
      </c>
      <c r="L65" s="13">
        <v>27570</v>
      </c>
      <c r="M65" s="13">
        <v>1520</v>
      </c>
      <c r="N65" s="13"/>
      <c r="O65" s="13">
        <f t="shared" si="26"/>
        <v>169120</v>
      </c>
      <c r="P65" s="13">
        <v>169120</v>
      </c>
      <c r="Q65" s="14" t="str">
        <f t="shared" si="27"/>
        <v>OK</v>
      </c>
      <c r="R65" s="14" t="str">
        <f>VLOOKUP($D$5:$D$79,$AK$5:$AL$79,2,0)</f>
        <v>湧水</v>
      </c>
      <c r="S65" s="13"/>
      <c r="T65" s="13">
        <v>18405</v>
      </c>
      <c r="U65" s="13">
        <f t="shared" si="28"/>
        <v>18405</v>
      </c>
      <c r="V65" s="13"/>
      <c r="W65" s="13">
        <v>2539</v>
      </c>
      <c r="X65" s="13">
        <v>3657</v>
      </c>
      <c r="Y65" s="13">
        <v>2504</v>
      </c>
      <c r="Z65" s="13">
        <v>5</v>
      </c>
      <c r="AA65" s="13">
        <v>8729</v>
      </c>
      <c r="AB65" s="13">
        <v>10</v>
      </c>
      <c r="AC65" s="13">
        <v>387</v>
      </c>
      <c r="AD65" s="13"/>
      <c r="AF65" s="13">
        <f t="shared" si="29"/>
        <v>36221</v>
      </c>
      <c r="AG65" s="13">
        <v>36221</v>
      </c>
      <c r="AH65" s="14" t="str">
        <f t="shared" si="30"/>
        <v>OK</v>
      </c>
      <c r="AI65" s="14" t="s">
        <v>93</v>
      </c>
      <c r="AK65" s="25" t="s">
        <v>92</v>
      </c>
      <c r="AL65" s="25" t="s">
        <v>93</v>
      </c>
    </row>
    <row r="66" spans="1:38" ht="13.5">
      <c r="A66" s="13">
        <v>10</v>
      </c>
      <c r="B66" s="13">
        <v>9</v>
      </c>
      <c r="C66" s="13">
        <v>54</v>
      </c>
      <c r="D66" s="24" t="s">
        <v>100</v>
      </c>
      <c r="E66" s="13"/>
      <c r="F66" s="13">
        <v>9500</v>
      </c>
      <c r="G66" s="13">
        <f t="shared" si="25"/>
        <v>9500</v>
      </c>
      <c r="H66" s="13"/>
      <c r="I66" s="13">
        <v>3690</v>
      </c>
      <c r="J66" s="13">
        <v>5300</v>
      </c>
      <c r="K66" s="13"/>
      <c r="L66" s="13">
        <v>12806</v>
      </c>
      <c r="M66" s="13">
        <v>1304</v>
      </c>
      <c r="N66" s="13"/>
      <c r="O66" s="13">
        <f t="shared" si="26"/>
        <v>32600</v>
      </c>
      <c r="P66" s="13">
        <v>32600</v>
      </c>
      <c r="Q66" s="14" t="str">
        <f t="shared" si="27"/>
        <v>OK</v>
      </c>
      <c r="R66" s="14" t="str">
        <f>VLOOKUP($D$5:$D$79,$AK$5:$AL$79,2,0)</f>
        <v>湧水</v>
      </c>
      <c r="S66" s="13"/>
      <c r="T66" s="13">
        <v>1928</v>
      </c>
      <c r="U66" s="13">
        <f t="shared" si="28"/>
        <v>1928</v>
      </c>
      <c r="V66" s="13"/>
      <c r="W66" s="13">
        <v>1267</v>
      </c>
      <c r="X66" s="13">
        <v>1259</v>
      </c>
      <c r="Y66" s="13"/>
      <c r="Z66" s="13"/>
      <c r="AA66" s="13">
        <v>3316</v>
      </c>
      <c r="AB66" s="13">
        <v>14</v>
      </c>
      <c r="AC66" s="13">
        <v>476</v>
      </c>
      <c r="AD66" s="13"/>
      <c r="AF66" s="13">
        <f t="shared" si="29"/>
        <v>8246</v>
      </c>
      <c r="AG66" s="13">
        <v>8246</v>
      </c>
      <c r="AH66" s="14" t="str">
        <f t="shared" si="30"/>
        <v>OK</v>
      </c>
      <c r="AI66" s="14" t="s">
        <v>93</v>
      </c>
      <c r="AK66" s="14" t="s">
        <v>103</v>
      </c>
      <c r="AL66" s="14" t="s">
        <v>93</v>
      </c>
    </row>
    <row r="67" spans="1:38" ht="13.5">
      <c r="A67" s="13">
        <v>26</v>
      </c>
      <c r="B67" s="13">
        <v>9</v>
      </c>
      <c r="C67" s="13">
        <v>55</v>
      </c>
      <c r="D67" s="24" t="s">
        <v>108</v>
      </c>
      <c r="E67" s="13"/>
      <c r="F67" s="13"/>
      <c r="G67" s="13">
        <f t="shared" si="25"/>
        <v>0</v>
      </c>
      <c r="H67" s="13"/>
      <c r="I67" s="13">
        <v>1230</v>
      </c>
      <c r="J67" s="13"/>
      <c r="K67" s="13"/>
      <c r="L67" s="13">
        <v>1000</v>
      </c>
      <c r="M67" s="13">
        <v>690</v>
      </c>
      <c r="N67" s="13">
        <v>1500</v>
      </c>
      <c r="O67" s="13">
        <f t="shared" si="26"/>
        <v>4420</v>
      </c>
      <c r="P67" s="13">
        <v>4420</v>
      </c>
      <c r="Q67" s="14" t="str">
        <f t="shared" si="27"/>
        <v>OK</v>
      </c>
      <c r="R67" s="14" t="str">
        <f>VLOOKUP($D$5:$D$79,$AK$5:$AL$79,2,0)</f>
        <v>湧水</v>
      </c>
      <c r="S67" s="13"/>
      <c r="T67" s="13"/>
      <c r="U67" s="13">
        <f t="shared" si="28"/>
        <v>0</v>
      </c>
      <c r="V67" s="13"/>
      <c r="W67" s="13">
        <v>450</v>
      </c>
      <c r="X67" s="13"/>
      <c r="Y67" s="13"/>
      <c r="Z67" s="13"/>
      <c r="AA67" s="13">
        <v>41</v>
      </c>
      <c r="AB67" s="13">
        <v>1</v>
      </c>
      <c r="AC67" s="13">
        <v>300</v>
      </c>
      <c r="AD67" s="13"/>
      <c r="AE67" s="24">
        <v>80</v>
      </c>
      <c r="AF67" s="13">
        <f t="shared" si="29"/>
        <v>871</v>
      </c>
      <c r="AG67" s="13">
        <v>871</v>
      </c>
      <c r="AH67" s="14" t="str">
        <f t="shared" si="30"/>
        <v>OK</v>
      </c>
      <c r="AI67" s="14" t="s">
        <v>93</v>
      </c>
      <c r="AK67" s="14" t="s">
        <v>118</v>
      </c>
      <c r="AL67" s="14" t="s">
        <v>93</v>
      </c>
    </row>
    <row r="68" spans="1:38" ht="13.5">
      <c r="A68" s="13">
        <v>15</v>
      </c>
      <c r="B68" s="13">
        <v>9</v>
      </c>
      <c r="C68" s="13">
        <v>56</v>
      </c>
      <c r="D68" s="24" t="s">
        <v>106</v>
      </c>
      <c r="E68" s="13"/>
      <c r="F68" s="13"/>
      <c r="G68" s="13">
        <f t="shared" si="25"/>
        <v>0</v>
      </c>
      <c r="H68" s="13"/>
      <c r="I68" s="13"/>
      <c r="J68" s="13">
        <v>400</v>
      </c>
      <c r="K68" s="13"/>
      <c r="L68" s="13">
        <v>8000</v>
      </c>
      <c r="M68" s="13"/>
      <c r="N68" s="13"/>
      <c r="O68" s="13">
        <f t="shared" si="26"/>
        <v>8400</v>
      </c>
      <c r="P68" s="13">
        <v>8400</v>
      </c>
      <c r="Q68" s="14" t="str">
        <f t="shared" si="27"/>
        <v>OK</v>
      </c>
      <c r="S68" s="13"/>
      <c r="T68" s="13"/>
      <c r="U68" s="13">
        <f t="shared" si="28"/>
        <v>0</v>
      </c>
      <c r="V68" s="13"/>
      <c r="W68" s="13"/>
      <c r="X68" s="13"/>
      <c r="Y68" s="13"/>
      <c r="Z68" s="13"/>
      <c r="AA68" s="13">
        <v>1440</v>
      </c>
      <c r="AB68" s="13">
        <v>5</v>
      </c>
      <c r="AD68" s="13"/>
      <c r="AF68" s="13">
        <f t="shared" si="29"/>
        <v>1440</v>
      </c>
      <c r="AG68" s="13">
        <v>1440</v>
      </c>
      <c r="AH68" s="14" t="str">
        <f t="shared" si="30"/>
        <v>OK</v>
      </c>
      <c r="AI68" s="14" t="e">
        <v>#N/A</v>
      </c>
      <c r="AK68" s="14" t="s">
        <v>107</v>
      </c>
      <c r="AL68" s="14" t="s">
        <v>93</v>
      </c>
    </row>
    <row r="69" spans="1:35" ht="13.5">
      <c r="A69" s="13">
        <v>87</v>
      </c>
      <c r="B69" s="13">
        <v>9</v>
      </c>
      <c r="C69" s="13">
        <v>57</v>
      </c>
      <c r="D69" s="24" t="s">
        <v>139</v>
      </c>
      <c r="E69" s="13"/>
      <c r="F69" s="13"/>
      <c r="G69" s="13">
        <f t="shared" si="25"/>
        <v>0</v>
      </c>
      <c r="H69" s="13"/>
      <c r="I69" s="13">
        <v>722</v>
      </c>
      <c r="J69" s="13"/>
      <c r="K69" s="13"/>
      <c r="L69" s="13">
        <v>895</v>
      </c>
      <c r="M69" s="13">
        <v>734</v>
      </c>
      <c r="N69" s="13"/>
      <c r="O69" s="13">
        <f t="shared" si="26"/>
        <v>2351</v>
      </c>
      <c r="P69" s="13">
        <v>2351</v>
      </c>
      <c r="Q69" s="14" t="str">
        <f t="shared" si="27"/>
        <v>OK</v>
      </c>
      <c r="R69" s="14" t="str">
        <f>VLOOKUP($D$5:$D$79,$AK$5:$AL$79,2,0)</f>
        <v>湧水</v>
      </c>
      <c r="S69" s="13"/>
      <c r="T69" s="13"/>
      <c r="U69" s="13">
        <f t="shared" si="28"/>
        <v>0</v>
      </c>
      <c r="V69" s="13"/>
      <c r="W69" s="13">
        <v>340</v>
      </c>
      <c r="X69" s="13"/>
      <c r="Y69" s="13"/>
      <c r="Z69" s="13"/>
      <c r="AA69" s="13">
        <v>41</v>
      </c>
      <c r="AB69" s="13">
        <v>3</v>
      </c>
      <c r="AC69" s="13">
        <v>390</v>
      </c>
      <c r="AD69" s="13"/>
      <c r="AF69" s="13">
        <f t="shared" si="29"/>
        <v>771</v>
      </c>
      <c r="AG69" s="13">
        <v>771</v>
      </c>
      <c r="AH69" s="14" t="str">
        <f t="shared" si="30"/>
        <v>OK</v>
      </c>
      <c r="AI69" s="14" t="s">
        <v>93</v>
      </c>
    </row>
    <row r="70" spans="1:35" ht="13.5">
      <c r="A70" s="13">
        <v>81</v>
      </c>
      <c r="B70" s="13">
        <v>9</v>
      </c>
      <c r="C70" s="13">
        <v>58</v>
      </c>
      <c r="D70" s="24" t="s">
        <v>137</v>
      </c>
      <c r="E70" s="13"/>
      <c r="F70" s="13"/>
      <c r="G70" s="13">
        <f t="shared" si="25"/>
        <v>0</v>
      </c>
      <c r="H70" s="13"/>
      <c r="I70" s="13">
        <v>30</v>
      </c>
      <c r="J70" s="13">
        <v>50</v>
      </c>
      <c r="K70" s="13"/>
      <c r="L70" s="13">
        <v>4271</v>
      </c>
      <c r="M70" s="13">
        <v>3449</v>
      </c>
      <c r="N70" s="13"/>
      <c r="O70" s="13">
        <f t="shared" si="26"/>
        <v>7800</v>
      </c>
      <c r="P70" s="13">
        <v>7800</v>
      </c>
      <c r="Q70" s="14" t="str">
        <f t="shared" si="27"/>
        <v>OK</v>
      </c>
      <c r="R70" s="14" t="str">
        <f>VLOOKUP($D$5:$D$79,$AK$5:$AL$79,2,0)</f>
        <v>湧水</v>
      </c>
      <c r="S70" s="13"/>
      <c r="T70" s="13"/>
      <c r="U70" s="13">
        <f t="shared" si="28"/>
        <v>0</v>
      </c>
      <c r="V70" s="13"/>
      <c r="W70" s="13">
        <v>47</v>
      </c>
      <c r="X70" s="13">
        <v>49</v>
      </c>
      <c r="Y70" s="13"/>
      <c r="Z70" s="13"/>
      <c r="AA70" s="13">
        <v>583</v>
      </c>
      <c r="AB70" s="13">
        <v>10</v>
      </c>
      <c r="AC70" s="13">
        <v>805</v>
      </c>
      <c r="AD70" s="13"/>
      <c r="AF70" s="13">
        <f t="shared" si="29"/>
        <v>1484</v>
      </c>
      <c r="AG70" s="13">
        <v>1484</v>
      </c>
      <c r="AH70" s="14" t="str">
        <f t="shared" si="30"/>
        <v>OK</v>
      </c>
      <c r="AI70" s="14" t="s">
        <v>93</v>
      </c>
    </row>
    <row r="71" spans="1:35" ht="13.5">
      <c r="A71" s="13">
        <v>54</v>
      </c>
      <c r="B71" s="13">
        <v>9</v>
      </c>
      <c r="C71" s="13">
        <v>59</v>
      </c>
      <c r="D71" s="13" t="s">
        <v>142</v>
      </c>
      <c r="E71" s="13"/>
      <c r="F71" s="13"/>
      <c r="G71" s="13">
        <f t="shared" si="25"/>
        <v>0</v>
      </c>
      <c r="H71" s="13"/>
      <c r="I71" s="13"/>
      <c r="J71" s="13">
        <v>1100</v>
      </c>
      <c r="K71" s="13"/>
      <c r="L71" s="13">
        <v>2510</v>
      </c>
      <c r="M71" s="13"/>
      <c r="N71" s="13"/>
      <c r="O71" s="13">
        <f t="shared" si="26"/>
        <v>3610</v>
      </c>
      <c r="P71" s="13">
        <v>3610</v>
      </c>
      <c r="Q71" s="14" t="str">
        <f t="shared" si="27"/>
        <v>OK</v>
      </c>
      <c r="S71" s="13"/>
      <c r="T71" s="13"/>
      <c r="U71" s="13">
        <f t="shared" si="28"/>
        <v>0</v>
      </c>
      <c r="V71" s="13"/>
      <c r="W71" s="13"/>
      <c r="X71" s="13">
        <v>333</v>
      </c>
      <c r="Y71" s="13"/>
      <c r="Z71" s="13"/>
      <c r="AA71" s="13">
        <v>649</v>
      </c>
      <c r="AB71" s="13">
        <v>5</v>
      </c>
      <c r="AD71" s="13"/>
      <c r="AF71" s="13">
        <f t="shared" si="29"/>
        <v>982</v>
      </c>
      <c r="AG71" s="13">
        <v>982</v>
      </c>
      <c r="AH71" s="14" t="str">
        <f t="shared" si="30"/>
        <v>OK</v>
      </c>
      <c r="AI71" s="14" t="e">
        <v>#N/A</v>
      </c>
    </row>
    <row r="72" spans="1:35" ht="13.5">
      <c r="A72" s="13">
        <v>75</v>
      </c>
      <c r="B72" s="13">
        <v>9</v>
      </c>
      <c r="C72" s="13">
        <v>60</v>
      </c>
      <c r="D72" s="13" t="s">
        <v>152</v>
      </c>
      <c r="E72" s="13"/>
      <c r="F72" s="13"/>
      <c r="G72" s="13">
        <f t="shared" si="25"/>
        <v>0</v>
      </c>
      <c r="H72" s="13"/>
      <c r="I72" s="13">
        <v>550</v>
      </c>
      <c r="J72" s="13"/>
      <c r="K72" s="13"/>
      <c r="L72" s="13">
        <v>2300</v>
      </c>
      <c r="M72" s="13"/>
      <c r="N72" s="13"/>
      <c r="O72" s="13">
        <f t="shared" si="26"/>
        <v>2850</v>
      </c>
      <c r="P72" s="13">
        <v>2850</v>
      </c>
      <c r="Q72" s="14" t="str">
        <f t="shared" si="27"/>
        <v>OK</v>
      </c>
      <c r="S72" s="13"/>
      <c r="T72" s="13"/>
      <c r="U72" s="13">
        <f t="shared" si="28"/>
        <v>0</v>
      </c>
      <c r="V72" s="13"/>
      <c r="W72" s="13">
        <v>437</v>
      </c>
      <c r="X72" s="13"/>
      <c r="Y72" s="13"/>
      <c r="Z72" s="13"/>
      <c r="AA72" s="13">
        <v>197</v>
      </c>
      <c r="AB72" s="13">
        <v>5</v>
      </c>
      <c r="AD72" s="13"/>
      <c r="AF72" s="13">
        <f t="shared" si="29"/>
        <v>634</v>
      </c>
      <c r="AG72" s="13">
        <v>634</v>
      </c>
      <c r="AH72" s="14" t="str">
        <f t="shared" si="30"/>
        <v>OK</v>
      </c>
      <c r="AI72" s="14" t="e">
        <v>#N/A</v>
      </c>
    </row>
    <row r="73" spans="5:30" ht="13.5">
      <c r="E73" s="13"/>
      <c r="F73" s="13"/>
      <c r="G73" s="13"/>
      <c r="H73" s="13"/>
      <c r="I73" s="13"/>
      <c r="J73" s="13"/>
      <c r="K73" s="13"/>
      <c r="L73" s="13"/>
      <c r="M73" s="13"/>
      <c r="N73" s="13"/>
      <c r="P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D73" s="13"/>
    </row>
    <row r="74" spans="1:38" ht="13.5">
      <c r="A74" s="13">
        <v>2</v>
      </c>
      <c r="B74" s="13">
        <v>10</v>
      </c>
      <c r="C74" s="13">
        <v>61</v>
      </c>
      <c r="D74" s="24" t="s">
        <v>94</v>
      </c>
      <c r="E74" s="13">
        <v>10000</v>
      </c>
      <c r="F74" s="13"/>
      <c r="G74" s="13">
        <f aca="true" t="shared" si="31" ref="G74:G79">SUM(E74:F74)</f>
        <v>10000</v>
      </c>
      <c r="H74" s="13"/>
      <c r="I74" s="13">
        <v>5000</v>
      </c>
      <c r="J74" s="13">
        <v>13910</v>
      </c>
      <c r="K74" s="13">
        <v>800</v>
      </c>
      <c r="L74" s="13"/>
      <c r="M74" s="13"/>
      <c r="N74" s="13"/>
      <c r="O74" s="13">
        <f aca="true" t="shared" si="32" ref="O74:O79">SUM(G74:N74)</f>
        <v>29710</v>
      </c>
      <c r="P74" s="13">
        <v>29710</v>
      </c>
      <c r="Q74" s="14" t="str">
        <f aca="true" t="shared" si="33" ref="Q74:Q79">IF(O74=P74,"OK","ERROR")</f>
        <v>OK</v>
      </c>
      <c r="S74" s="13"/>
      <c r="T74" s="13"/>
      <c r="U74" s="13">
        <f aca="true" t="shared" si="34" ref="U74:U79">SUM(S74:T74)</f>
        <v>0</v>
      </c>
      <c r="V74" s="13"/>
      <c r="W74" s="13">
        <v>1753</v>
      </c>
      <c r="X74" s="13">
        <v>459</v>
      </c>
      <c r="Y74" s="13">
        <v>1939</v>
      </c>
      <c r="Z74" s="13">
        <v>3</v>
      </c>
      <c r="AA74" s="13">
        <v>1080</v>
      </c>
      <c r="AB74" s="13">
        <v>1</v>
      </c>
      <c r="AD74" s="13"/>
      <c r="AF74" s="13">
        <f aca="true" t="shared" si="35" ref="AF74:AF79">SUM(U74:Y74,AA74,AC74,AD74:AE74)</f>
        <v>5231</v>
      </c>
      <c r="AG74" s="13">
        <v>5231</v>
      </c>
      <c r="AH74" s="14" t="str">
        <f aca="true" t="shared" si="36" ref="AH74:AH79">IF(AF74=AG74,"OK","ERROR")</f>
        <v>OK</v>
      </c>
      <c r="AI74" s="14" t="e">
        <v>#N/A</v>
      </c>
      <c r="AK74" s="14" t="s">
        <v>95</v>
      </c>
      <c r="AL74" s="14" t="s">
        <v>93</v>
      </c>
    </row>
    <row r="75" spans="1:35" ht="13.5">
      <c r="A75" s="13">
        <v>69</v>
      </c>
      <c r="B75" s="13">
        <v>10</v>
      </c>
      <c r="C75" s="13">
        <v>62</v>
      </c>
      <c r="D75" s="13" t="s">
        <v>146</v>
      </c>
      <c r="E75" s="13"/>
      <c r="F75" s="13"/>
      <c r="G75" s="13">
        <f t="shared" si="31"/>
        <v>0</v>
      </c>
      <c r="H75" s="13"/>
      <c r="I75" s="13"/>
      <c r="J75" s="13"/>
      <c r="K75" s="13"/>
      <c r="L75" s="13">
        <v>2500</v>
      </c>
      <c r="M75" s="13"/>
      <c r="N75" s="13"/>
      <c r="O75" s="13">
        <f t="shared" si="32"/>
        <v>2500</v>
      </c>
      <c r="P75" s="13">
        <v>2500</v>
      </c>
      <c r="Q75" s="14" t="str">
        <f t="shared" si="33"/>
        <v>OK</v>
      </c>
      <c r="S75" s="13"/>
      <c r="T75" s="13"/>
      <c r="U75" s="13">
        <f t="shared" si="34"/>
        <v>0</v>
      </c>
      <c r="V75" s="13"/>
      <c r="W75" s="13"/>
      <c r="X75" s="13"/>
      <c r="Y75" s="13"/>
      <c r="Z75" s="13"/>
      <c r="AA75" s="13">
        <v>504</v>
      </c>
      <c r="AB75" s="13">
        <v>5</v>
      </c>
      <c r="AD75" s="13"/>
      <c r="AF75" s="13">
        <f t="shared" si="35"/>
        <v>504</v>
      </c>
      <c r="AG75" s="13">
        <v>504</v>
      </c>
      <c r="AH75" s="14" t="str">
        <f t="shared" si="36"/>
        <v>OK</v>
      </c>
      <c r="AI75" s="14" t="e">
        <v>#N/A</v>
      </c>
    </row>
    <row r="76" spans="1:38" ht="13.5">
      <c r="A76" s="13">
        <v>27</v>
      </c>
      <c r="B76" s="13">
        <v>10</v>
      </c>
      <c r="C76" s="13">
        <v>63</v>
      </c>
      <c r="D76" s="24" t="s">
        <v>119</v>
      </c>
      <c r="E76" s="13"/>
      <c r="F76" s="13"/>
      <c r="G76" s="13">
        <f t="shared" si="31"/>
        <v>0</v>
      </c>
      <c r="H76" s="13"/>
      <c r="I76" s="13">
        <v>5500</v>
      </c>
      <c r="J76" s="13"/>
      <c r="K76" s="13"/>
      <c r="L76" s="13">
        <v>5600</v>
      </c>
      <c r="M76" s="13">
        <v>1000</v>
      </c>
      <c r="N76" s="13"/>
      <c r="O76" s="13">
        <f t="shared" si="32"/>
        <v>12100</v>
      </c>
      <c r="P76" s="13">
        <v>12100</v>
      </c>
      <c r="Q76" s="14" t="str">
        <f t="shared" si="33"/>
        <v>OK</v>
      </c>
      <c r="S76" s="13"/>
      <c r="T76" s="13"/>
      <c r="U76" s="13">
        <f t="shared" si="34"/>
        <v>0</v>
      </c>
      <c r="V76" s="13"/>
      <c r="W76" s="13">
        <v>240</v>
      </c>
      <c r="X76" s="13"/>
      <c r="Y76" s="13"/>
      <c r="Z76" s="13"/>
      <c r="AA76" s="13">
        <v>2514</v>
      </c>
      <c r="AB76" s="13">
        <v>6</v>
      </c>
      <c r="AD76" s="13"/>
      <c r="AF76" s="13">
        <f t="shared" si="35"/>
        <v>2754</v>
      </c>
      <c r="AG76" s="13">
        <v>2754</v>
      </c>
      <c r="AH76" s="14" t="str">
        <f t="shared" si="36"/>
        <v>OK</v>
      </c>
      <c r="AI76" s="14" t="e">
        <v>#N/A</v>
      </c>
      <c r="AK76" s="14" t="s">
        <v>120</v>
      </c>
      <c r="AL76" s="14" t="s">
        <v>93</v>
      </c>
    </row>
    <row r="77" spans="1:38" ht="13.5">
      <c r="A77" s="13">
        <v>21</v>
      </c>
      <c r="B77" s="13">
        <v>10</v>
      </c>
      <c r="C77" s="13">
        <v>64</v>
      </c>
      <c r="D77" s="24" t="s">
        <v>105</v>
      </c>
      <c r="E77" s="13">
        <v>3000</v>
      </c>
      <c r="F77" s="13"/>
      <c r="G77" s="13">
        <f t="shared" si="31"/>
        <v>3000</v>
      </c>
      <c r="H77" s="13"/>
      <c r="I77" s="13">
        <v>5000</v>
      </c>
      <c r="J77" s="13">
        <v>1950</v>
      </c>
      <c r="K77" s="13"/>
      <c r="L77" s="13">
        <v>450</v>
      </c>
      <c r="M77" s="13">
        <v>5500</v>
      </c>
      <c r="N77" s="13"/>
      <c r="O77" s="13">
        <f t="shared" si="32"/>
        <v>15900</v>
      </c>
      <c r="P77" s="13">
        <v>15900</v>
      </c>
      <c r="Q77" s="14" t="str">
        <f t="shared" si="33"/>
        <v>OK</v>
      </c>
      <c r="R77" s="14" t="str">
        <f>VLOOKUP($D$5:$D$79,$AK$5:$AL$79,2,0)</f>
        <v>湧水</v>
      </c>
      <c r="S77" s="13"/>
      <c r="T77" s="13"/>
      <c r="U77" s="13">
        <f t="shared" si="34"/>
        <v>0</v>
      </c>
      <c r="V77" s="13"/>
      <c r="W77" s="13">
        <v>1074</v>
      </c>
      <c r="X77" s="13">
        <v>52</v>
      </c>
      <c r="Y77" s="13"/>
      <c r="Z77" s="13"/>
      <c r="AA77" s="13">
        <v>128</v>
      </c>
      <c r="AB77" s="13">
        <v>2</v>
      </c>
      <c r="AC77" s="13">
        <v>1272</v>
      </c>
      <c r="AD77" s="13"/>
      <c r="AF77" s="13">
        <f t="shared" si="35"/>
        <v>2526</v>
      </c>
      <c r="AG77" s="13">
        <v>2526</v>
      </c>
      <c r="AH77" s="14" t="str">
        <f t="shared" si="36"/>
        <v>OK</v>
      </c>
      <c r="AI77" s="14" t="s">
        <v>93</v>
      </c>
      <c r="AK77" s="14" t="s">
        <v>112</v>
      </c>
      <c r="AL77" s="14" t="s">
        <v>93</v>
      </c>
    </row>
    <row r="78" spans="1:38" ht="13.5">
      <c r="A78" s="13">
        <v>40</v>
      </c>
      <c r="B78" s="13">
        <v>10</v>
      </c>
      <c r="C78" s="13">
        <v>65</v>
      </c>
      <c r="D78" s="24" t="s">
        <v>114</v>
      </c>
      <c r="E78" s="13"/>
      <c r="F78" s="13"/>
      <c r="G78" s="13">
        <f t="shared" si="31"/>
        <v>0</v>
      </c>
      <c r="H78" s="13"/>
      <c r="I78" s="13"/>
      <c r="J78" s="13"/>
      <c r="K78" s="13"/>
      <c r="L78" s="13">
        <v>580</v>
      </c>
      <c r="M78" s="13">
        <v>2220</v>
      </c>
      <c r="N78" s="13"/>
      <c r="O78" s="13">
        <f t="shared" si="32"/>
        <v>2800</v>
      </c>
      <c r="P78" s="13">
        <v>2800</v>
      </c>
      <c r="Q78" s="14" t="str">
        <f t="shared" si="33"/>
        <v>OK</v>
      </c>
      <c r="R78" s="14" t="str">
        <f>VLOOKUP($D$5:$D$79,$AK$5:$AL$79,2,0)</f>
        <v>湧水</v>
      </c>
      <c r="S78" s="13"/>
      <c r="T78" s="13"/>
      <c r="U78" s="13">
        <f t="shared" si="34"/>
        <v>0</v>
      </c>
      <c r="V78" s="13"/>
      <c r="W78" s="13"/>
      <c r="X78" s="13"/>
      <c r="Y78" s="13"/>
      <c r="Z78" s="13"/>
      <c r="AA78" s="13">
        <v>23</v>
      </c>
      <c r="AB78" s="13">
        <v>2</v>
      </c>
      <c r="AC78" s="13">
        <v>537</v>
      </c>
      <c r="AD78" s="13"/>
      <c r="AF78" s="13">
        <f t="shared" si="35"/>
        <v>560</v>
      </c>
      <c r="AG78" s="13">
        <v>560</v>
      </c>
      <c r="AH78" s="14" t="str">
        <f t="shared" si="36"/>
        <v>OK</v>
      </c>
      <c r="AI78" s="14" t="s">
        <v>93</v>
      </c>
      <c r="AK78" s="14" t="s">
        <v>132</v>
      </c>
      <c r="AL78" s="14" t="s">
        <v>93</v>
      </c>
    </row>
    <row r="79" spans="1:38" ht="13.5">
      <c r="A79" s="13">
        <v>23</v>
      </c>
      <c r="B79" s="13">
        <v>10</v>
      </c>
      <c r="C79" s="13">
        <v>66</v>
      </c>
      <c r="D79" s="24" t="s">
        <v>107</v>
      </c>
      <c r="E79" s="13"/>
      <c r="F79" s="13"/>
      <c r="G79" s="13">
        <f t="shared" si="31"/>
        <v>0</v>
      </c>
      <c r="H79" s="13"/>
      <c r="I79" s="13"/>
      <c r="J79" s="13"/>
      <c r="K79" s="13"/>
      <c r="L79" s="13">
        <v>3150</v>
      </c>
      <c r="M79" s="13">
        <v>7850</v>
      </c>
      <c r="N79" s="13"/>
      <c r="O79" s="13">
        <f t="shared" si="32"/>
        <v>11000</v>
      </c>
      <c r="P79" s="13">
        <v>11000</v>
      </c>
      <c r="Q79" s="14" t="str">
        <f t="shared" si="33"/>
        <v>OK</v>
      </c>
      <c r="R79" s="14" t="str">
        <f>VLOOKUP($D$5:$D$79,$AK$5:$AL$79,2,0)</f>
        <v>湧水</v>
      </c>
      <c r="S79" s="13"/>
      <c r="T79" s="13"/>
      <c r="U79" s="13">
        <f t="shared" si="34"/>
        <v>0</v>
      </c>
      <c r="V79" s="13"/>
      <c r="W79" s="13"/>
      <c r="X79" s="13"/>
      <c r="Y79" s="13"/>
      <c r="Z79" s="13"/>
      <c r="AA79" s="13">
        <v>19</v>
      </c>
      <c r="AB79" s="13">
        <v>1</v>
      </c>
      <c r="AC79" s="13">
        <v>866</v>
      </c>
      <c r="AD79" s="13"/>
      <c r="AF79" s="13">
        <f t="shared" si="35"/>
        <v>885</v>
      </c>
      <c r="AG79" s="13">
        <v>885</v>
      </c>
      <c r="AH79" s="14" t="str">
        <f t="shared" si="36"/>
        <v>OK</v>
      </c>
      <c r="AI79" s="14" t="s">
        <v>93</v>
      </c>
      <c r="AK79" s="14" t="s">
        <v>115</v>
      </c>
      <c r="AL79" s="14" t="s">
        <v>93</v>
      </c>
    </row>
    <row r="80" spans="1:32" s="27" customFormat="1" ht="27.75" customHeight="1">
      <c r="A80" s="27">
        <f>COUNT(A5:A79)</f>
        <v>66</v>
      </c>
      <c r="D80" s="28" t="s">
        <v>64</v>
      </c>
      <c r="E80" s="28">
        <f aca="true" t="shared" si="37" ref="E80:O80">SUM(E5:E79)</f>
        <v>25500</v>
      </c>
      <c r="F80" s="28">
        <f t="shared" si="37"/>
        <v>155530</v>
      </c>
      <c r="G80" s="28">
        <f t="shared" si="37"/>
        <v>181030</v>
      </c>
      <c r="H80" s="28">
        <f t="shared" si="37"/>
        <v>0</v>
      </c>
      <c r="I80" s="28">
        <f t="shared" si="37"/>
        <v>258951</v>
      </c>
      <c r="J80" s="28">
        <f t="shared" si="37"/>
        <v>61202</v>
      </c>
      <c r="K80" s="28">
        <f t="shared" si="37"/>
        <v>65834</v>
      </c>
      <c r="L80" s="28">
        <f t="shared" si="37"/>
        <v>405427</v>
      </c>
      <c r="M80" s="28">
        <f t="shared" si="37"/>
        <v>168950</v>
      </c>
      <c r="N80" s="28">
        <f t="shared" si="37"/>
        <v>159244</v>
      </c>
      <c r="O80" s="28">
        <f t="shared" si="37"/>
        <v>1300638</v>
      </c>
      <c r="P80" s="28"/>
      <c r="Q80" s="28"/>
      <c r="R80" s="28"/>
      <c r="S80" s="28">
        <f aca="true" t="shared" si="38" ref="S80:AF80">SUM(S5:S79)</f>
        <v>1763</v>
      </c>
      <c r="T80" s="28">
        <f t="shared" si="38"/>
        <v>27858</v>
      </c>
      <c r="U80" s="28">
        <f t="shared" si="38"/>
        <v>29621</v>
      </c>
      <c r="V80" s="28">
        <f t="shared" si="38"/>
        <v>0</v>
      </c>
      <c r="W80" s="28">
        <f t="shared" si="38"/>
        <v>72311</v>
      </c>
      <c r="X80" s="28">
        <f t="shared" si="38"/>
        <v>7633</v>
      </c>
      <c r="Y80" s="28">
        <f t="shared" si="38"/>
        <v>8990</v>
      </c>
      <c r="Z80" s="28">
        <f t="shared" si="38"/>
        <v>21</v>
      </c>
      <c r="AA80" s="28">
        <f t="shared" si="38"/>
        <v>85042</v>
      </c>
      <c r="AB80" s="28">
        <f t="shared" si="38"/>
        <v>313</v>
      </c>
      <c r="AC80" s="28">
        <f t="shared" si="38"/>
        <v>48405</v>
      </c>
      <c r="AD80" s="28">
        <f t="shared" si="38"/>
        <v>0</v>
      </c>
      <c r="AE80" s="28">
        <f t="shared" si="38"/>
        <v>49697</v>
      </c>
      <c r="AF80" s="28">
        <f t="shared" si="38"/>
        <v>301699</v>
      </c>
    </row>
  </sheetData>
  <sheetProtection/>
  <autoFilter ref="A4:AH80"/>
  <mergeCells count="9">
    <mergeCell ref="A1:D3"/>
    <mergeCell ref="AF2:AF3"/>
    <mergeCell ref="J2:M2"/>
    <mergeCell ref="N2:N3"/>
    <mergeCell ref="E2:I2"/>
    <mergeCell ref="AD2:AD3"/>
    <mergeCell ref="O2:O3"/>
    <mergeCell ref="S2:W2"/>
    <mergeCell ref="AE2:A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2011-01-31T04:23:30Z</cp:lastPrinted>
  <dcterms:created xsi:type="dcterms:W3CDTF">2007-04-27T04:46:25Z</dcterms:created>
  <dcterms:modified xsi:type="dcterms:W3CDTF">2013-02-06T01:43:42Z</dcterms:modified>
  <cp:category/>
  <cp:version/>
  <cp:contentType/>
  <cp:contentStatus/>
</cp:coreProperties>
</file>