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360" windowWidth="9900" windowHeight="7635" activeTab="0"/>
  </bookViews>
  <sheets>
    <sheet name="25" sheetId="1" r:id="rId1"/>
    <sheet name="データ" sheetId="2" state="hidden" r:id="rId2"/>
  </sheets>
  <definedNames>
    <definedName name="_xlnm.Print_Area" localSheetId="0">'25'!$A$1:$J$74</definedName>
  </definedNames>
  <calcPr fullCalcOnLoad="1"/>
</workbook>
</file>

<file path=xl/sharedStrings.xml><?xml version="1.0" encoding="utf-8"?>
<sst xmlns="http://schemas.openxmlformats.org/spreadsheetml/2006/main" count="375" uniqueCount="136">
  <si>
    <t>－</t>
  </si>
  <si>
    <t>（％）</t>
  </si>
  <si>
    <t>－</t>
  </si>
  <si>
    <t>　普　及　率</t>
  </si>
  <si>
    <t>（％）</t>
  </si>
  <si>
    <t>　ダム</t>
  </si>
  <si>
    <t>地表水</t>
  </si>
  <si>
    <t>地下水</t>
  </si>
  <si>
    <t>用水供給</t>
  </si>
  <si>
    <t>上水道</t>
  </si>
  <si>
    <t>簡易水道</t>
  </si>
  <si>
    <t>専用水道</t>
  </si>
  <si>
    <t>（箇所）</t>
  </si>
  <si>
    <t>　給 水 人 口</t>
  </si>
  <si>
    <t>（人）</t>
  </si>
  <si>
    <t>給
水
量</t>
  </si>
  <si>
    <t>年間給水量</t>
  </si>
  <si>
    <t>　有効水量</t>
  </si>
  <si>
    <t>　有効率</t>
  </si>
  <si>
    <t>　有収水量</t>
  </si>
  <si>
    <t>　有収率</t>
  </si>
  <si>
    <t>１日最大</t>
  </si>
  <si>
    <t>１日平均</t>
  </si>
  <si>
    <t>１人１日最大</t>
  </si>
  <si>
    <t>（㍑）</t>
  </si>
  <si>
    <t>１人１日平均</t>
  </si>
  <si>
    <t>取
水
量</t>
  </si>
  <si>
    <t>年間取水量</t>
  </si>
  <si>
    <t>　湖沼</t>
  </si>
  <si>
    <t>　河川</t>
  </si>
  <si>
    <t>　伏流水</t>
  </si>
  <si>
    <t>　浅井戸</t>
  </si>
  <si>
    <t>　深井戸</t>
  </si>
  <si>
    <t>　湧水等</t>
  </si>
  <si>
    <t>１．総括</t>
  </si>
  <si>
    <t>　計</t>
  </si>
  <si>
    <t>　県営</t>
  </si>
  <si>
    <t>　市営</t>
  </si>
  <si>
    <t>　町営</t>
  </si>
  <si>
    <t>　村営</t>
  </si>
  <si>
    <t>　その他</t>
  </si>
  <si>
    <t>　都道府県営</t>
  </si>
  <si>
    <t>－</t>
  </si>
  <si>
    <t>水　道　数</t>
  </si>
  <si>
    <t>受水</t>
  </si>
  <si>
    <t>水　道　種　別</t>
  </si>
  <si>
    <t>割合</t>
  </si>
  <si>
    <t>計</t>
  </si>
  <si>
    <t>　一部事務組合営</t>
  </si>
  <si>
    <t>その他</t>
  </si>
  <si>
    <t>＊1　専用水道の給水人口は自己水源のみの専用水道の給水人口のみとする。</t>
  </si>
  <si>
    <t>＊2　上水道の年間給水量、有効水量、有収水量、１人１日最大給水量及び１人１日平均給水量は分水量を除いたものである。</t>
  </si>
  <si>
    <t>＊3　上水道の１日最大給水量及び１日平均給水量は分水量を含む。</t>
  </si>
  <si>
    <t>＊4　給水量の計の各項目は用水供給の給水量を含まない。</t>
  </si>
  <si>
    <t>＊5　専用水道の給水量は１人１日平均給水量を200㍑、有効率及び有収率を70％として推定したものである。</t>
  </si>
  <si>
    <t>＊7　簡易水道の１日平均、１人１日最大及び１人１日平均給水量は県が独自に算出したものである。</t>
  </si>
  <si>
    <t>＊8　給水量の計の各項目は県が独自に算出したものである。</t>
  </si>
  <si>
    <t>上記＊1から＊5は当表にも該当する。</t>
  </si>
  <si>
    <t>-</t>
  </si>
  <si>
    <r>
      <t>（千m</t>
    </r>
    <r>
      <rPr>
        <vertAlign val="superscript"/>
        <sz val="18"/>
        <color indexed="8"/>
        <rFont val="ＭＳ Ｐゴシック"/>
        <family val="3"/>
      </rPr>
      <t>3</t>
    </r>
    <r>
      <rPr>
        <sz val="18"/>
        <color indexed="8"/>
        <rFont val="ＭＳ Ｐゴシック"/>
        <family val="3"/>
      </rPr>
      <t>）</t>
    </r>
  </si>
  <si>
    <t>◆一日最大給水量(m3/日)</t>
  </si>
  <si>
    <t>長野市</t>
  </si>
  <si>
    <t>中野市</t>
  </si>
  <si>
    <t>上田市</t>
  </si>
  <si>
    <t>松本市(松本地区)</t>
  </si>
  <si>
    <t>諏訪市</t>
  </si>
  <si>
    <t>小諸市</t>
  </si>
  <si>
    <t>大町市</t>
  </si>
  <si>
    <t>須坂市</t>
  </si>
  <si>
    <t>軽井沢町</t>
  </si>
  <si>
    <t>岡谷市</t>
  </si>
  <si>
    <t>小布施町</t>
  </si>
  <si>
    <t>下諏訪町</t>
  </si>
  <si>
    <t>波田町</t>
  </si>
  <si>
    <t>木曽町</t>
  </si>
  <si>
    <t>山ノ内町</t>
  </si>
  <si>
    <t>池田町</t>
  </si>
  <si>
    <t>野沢温泉村</t>
  </si>
  <si>
    <t>辰野町</t>
  </si>
  <si>
    <t>千曲市</t>
  </si>
  <si>
    <t>飯山市</t>
  </si>
  <si>
    <t>駒ヶ根市</t>
  </si>
  <si>
    <t>山形村</t>
  </si>
  <si>
    <t>安曇野市（三郷地区）</t>
  </si>
  <si>
    <t>安曇野市（穂高地区）</t>
  </si>
  <si>
    <t>伊那市</t>
  </si>
  <si>
    <t>佐久水道企業団</t>
  </si>
  <si>
    <t>安曇野市（豊科地区）</t>
  </si>
  <si>
    <t>木島平村</t>
  </si>
  <si>
    <t>松本市(梓川地区)</t>
  </si>
  <si>
    <t>小海町</t>
  </si>
  <si>
    <t>上田市（丸子地区）</t>
  </si>
  <si>
    <t>茅野市</t>
  </si>
  <si>
    <t>塩尻市</t>
  </si>
  <si>
    <t>松本市(四賀地区)</t>
  </si>
  <si>
    <t>立科町</t>
  </si>
  <si>
    <t>安曇野市（明科地区）</t>
  </si>
  <si>
    <t>宮田村</t>
  </si>
  <si>
    <t>東御市</t>
  </si>
  <si>
    <t>飯綱町（牟礼地区）</t>
  </si>
  <si>
    <t>茅野市（蓼科地区）</t>
  </si>
  <si>
    <t>原村</t>
  </si>
  <si>
    <t>長野県</t>
  </si>
  <si>
    <t>富士見町</t>
  </si>
  <si>
    <t>箕輪町</t>
  </si>
  <si>
    <t>白馬村</t>
  </si>
  <si>
    <t>南箕輪村</t>
  </si>
  <si>
    <t>茅野市（白樺湖地区）</t>
  </si>
  <si>
    <t>飯島町</t>
  </si>
  <si>
    <t>上田市（菅平地区）</t>
  </si>
  <si>
    <t>中野市（豊田地区）</t>
  </si>
  <si>
    <t>飯田市</t>
  </si>
  <si>
    <t>東洋観光事業（株）</t>
  </si>
  <si>
    <t>伊那市（高遠町地区）</t>
  </si>
  <si>
    <t>安曇野市（堀金地区）</t>
  </si>
  <si>
    <t>松川村</t>
  </si>
  <si>
    <t>飯綱町（三水地区）</t>
  </si>
  <si>
    <t>高森町</t>
  </si>
  <si>
    <t>（株）蓼科ビレッジ</t>
  </si>
  <si>
    <t>（株）三井の森</t>
  </si>
  <si>
    <t>東急不動産（株）</t>
  </si>
  <si>
    <t>信濃町</t>
  </si>
  <si>
    <t>松川町</t>
  </si>
  <si>
    <t>鹿島リゾート（株）</t>
  </si>
  <si>
    <t>（株）八ヶ岳高原ロッジ</t>
  </si>
  <si>
    <t>高山村</t>
  </si>
  <si>
    <t>中川村</t>
  </si>
  <si>
    <t>◇うち分水量</t>
  </si>
  <si>
    <t>◆一日平均給水量(m3/日)</t>
  </si>
  <si>
    <t>◆Ｔｏｔａｌ◆</t>
  </si>
  <si>
    <r>
      <t>（m</t>
    </r>
    <r>
      <rPr>
        <vertAlign val="superscript"/>
        <sz val="18"/>
        <color indexed="8"/>
        <rFont val="ＭＳ Ｐゴシック"/>
        <family val="3"/>
      </rPr>
      <t>3</t>
    </r>
    <r>
      <rPr>
        <sz val="18"/>
        <color indexed="8"/>
        <rFont val="ＭＳ Ｐゴシック"/>
        <family val="3"/>
      </rPr>
      <t>）</t>
    </r>
  </si>
  <si>
    <t>（１）長野県の水道（平成25年度…平成25年4月1日～平成26年3月31日）</t>
  </si>
  <si>
    <t>県内給水人口2,084,142／県内総人口2,107,892</t>
  </si>
  <si>
    <t>（２）全国の水道（平成24年度…平成24年4月1日～平成25年3月31日）</t>
  </si>
  <si>
    <t xml:space="preserve">給水人口124,4647,601／総人口127,440,299 </t>
  </si>
  <si>
    <t>＊6　厚生労働省健康局水道課の「平成24年度水道統計」による。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</si>
</sst>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0\)"/>
    <numFmt numFmtId="179" formatCode="0.0%"/>
    <numFmt numFmtId="180" formatCode="\(#,##0\)"/>
    <numFmt numFmtId="181" formatCode="\(0.0\)"/>
    <numFmt numFmtId="182" formatCode="#,##0.00_ "/>
    <numFmt numFmtId="183" formatCode="#,##0.000_ "/>
    <numFmt numFmtId="184" formatCode="0.000%"/>
  </numFmts>
  <fonts count="45">
    <font>
      <sz val="11"/>
      <name val="ＭＳ Ｐゴシック"/>
      <family val="3"/>
    </font>
    <font>
      <sz val="6"/>
      <name val="ＭＳ Ｐゴシック"/>
      <family val="3"/>
    </font>
    <font>
      <sz val="28"/>
      <color indexed="8"/>
      <name val="ＭＳ Ｐゴシック"/>
      <family val="3"/>
    </font>
    <font>
      <sz val="18"/>
      <color indexed="8"/>
      <name val="ＭＳ Ｐゴシック"/>
      <family val="3"/>
    </font>
    <font>
      <b/>
      <sz val="18"/>
      <color indexed="8"/>
      <name val="ＭＳ Ｐゴシック"/>
      <family val="3"/>
    </font>
    <font>
      <sz val="14"/>
      <color indexed="8"/>
      <name val="ＭＳ Ｐゴシック"/>
      <family val="3"/>
    </font>
    <font>
      <vertAlign val="superscript"/>
      <sz val="18"/>
      <color indexed="8"/>
      <name val="ＭＳ Ｐゴシック"/>
      <family val="3"/>
    </font>
    <font>
      <b/>
      <i/>
      <sz val="11"/>
      <name val="ＭＳ Ｐゴシック"/>
      <family val="3"/>
    </font>
    <font>
      <b/>
      <sz val="11"/>
      <name val="ＭＳ Ｐゴシック"/>
      <family val="3"/>
    </font>
    <font>
      <sz val="1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dashed"/>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style="thin"/>
    </border>
    <border>
      <left style="dashed"/>
      <right style="medium"/>
      <top style="medium"/>
      <bottom style="thin"/>
    </border>
    <border>
      <left style="medium"/>
      <right>
        <color indexed="63"/>
      </right>
      <top style="thin"/>
      <bottom style="thin"/>
    </border>
    <border>
      <left style="dashed"/>
      <right style="medium"/>
      <top style="thin"/>
      <bottom style="thin"/>
    </border>
    <border>
      <left style="medium"/>
      <right>
        <color indexed="63"/>
      </right>
      <top style="thin"/>
      <bottom>
        <color indexed="63"/>
      </bottom>
    </border>
    <border>
      <left style="medium"/>
      <right>
        <color indexed="63"/>
      </right>
      <top style="thin"/>
      <bottom style="medium"/>
    </border>
    <border>
      <left style="dashed"/>
      <right style="medium"/>
      <top style="thin"/>
      <bottom style="medium"/>
    </border>
    <border>
      <left>
        <color indexed="63"/>
      </left>
      <right style="thin"/>
      <top style="thin"/>
      <bottom style="thin"/>
    </border>
    <border>
      <left>
        <color indexed="63"/>
      </left>
      <right style="thin"/>
      <top style="thin"/>
      <bottom>
        <color indexed="63"/>
      </bottom>
    </border>
    <border>
      <left>
        <color indexed="63"/>
      </left>
      <right style="medium"/>
      <top style="medium"/>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6">
    <xf numFmtId="0" fontId="0" fillId="0" borderId="0" xfId="0" applyAlignment="1">
      <alignment/>
    </xf>
    <xf numFmtId="176" fontId="2"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vertical="center"/>
      <protection/>
    </xf>
    <xf numFmtId="176" fontId="4" fillId="0" borderId="0" xfId="0" applyNumberFormat="1" applyFont="1" applyFill="1" applyBorder="1" applyAlignment="1" applyProtection="1">
      <alignment vertical="center"/>
      <protection/>
    </xf>
    <xf numFmtId="176" fontId="3" fillId="33" borderId="10" xfId="0" applyNumberFormat="1" applyFont="1" applyFill="1" applyBorder="1" applyAlignment="1" applyProtection="1">
      <alignment horizontal="center" vertical="center"/>
      <protection/>
    </xf>
    <xf numFmtId="176" fontId="3" fillId="33" borderId="11" xfId="0" applyNumberFormat="1" applyFont="1" applyFill="1" applyBorder="1" applyAlignment="1" applyProtection="1">
      <alignment horizontal="center" vertical="center"/>
      <protection/>
    </xf>
    <xf numFmtId="176" fontId="3" fillId="33" borderId="12" xfId="0" applyNumberFormat="1" applyFont="1" applyFill="1" applyBorder="1" applyAlignment="1" applyProtection="1">
      <alignment horizontal="center" vertical="center"/>
      <protection/>
    </xf>
    <xf numFmtId="176" fontId="3" fillId="33" borderId="13" xfId="0" applyNumberFormat="1" applyFont="1" applyFill="1" applyBorder="1" applyAlignment="1" applyProtection="1">
      <alignment horizontal="center" vertical="center"/>
      <protection/>
    </xf>
    <xf numFmtId="176" fontId="3" fillId="33" borderId="14"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center" vertical="center"/>
      <protection/>
    </xf>
    <xf numFmtId="176" fontId="3" fillId="34" borderId="15" xfId="0" applyNumberFormat="1" applyFont="1" applyFill="1" applyBorder="1" applyAlignment="1" applyProtection="1">
      <alignment vertical="center"/>
      <protection/>
    </xf>
    <xf numFmtId="176" fontId="3" fillId="34" borderId="16"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vertical="center"/>
      <protection/>
    </xf>
    <xf numFmtId="176" fontId="3" fillId="0" borderId="18" xfId="0" applyNumberFormat="1" applyFont="1" applyFill="1" applyBorder="1" applyAlignment="1" applyProtection="1">
      <alignment horizontal="center" vertical="center"/>
      <protection/>
    </xf>
    <xf numFmtId="176" fontId="3" fillId="34" borderId="19" xfId="0" applyNumberFormat="1" applyFont="1" applyFill="1" applyBorder="1" applyAlignment="1" applyProtection="1">
      <alignment vertical="center"/>
      <protection/>
    </xf>
    <xf numFmtId="176" fontId="3" fillId="34" borderId="20"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vertical="center"/>
      <protection/>
    </xf>
    <xf numFmtId="176" fontId="3" fillId="0" borderId="22" xfId="0" applyNumberFormat="1" applyFont="1" applyFill="1" applyBorder="1" applyAlignment="1" applyProtection="1">
      <alignment horizontal="center" vertical="center"/>
      <protection/>
    </xf>
    <xf numFmtId="176" fontId="3" fillId="34" borderId="23" xfId="0" applyNumberFormat="1" applyFont="1" applyFill="1" applyBorder="1" applyAlignment="1" applyProtection="1">
      <alignment vertical="center"/>
      <protection/>
    </xf>
    <xf numFmtId="176" fontId="3" fillId="34" borderId="24"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3" fillId="34" borderId="27" xfId="0" applyNumberFormat="1" applyFont="1" applyFill="1" applyBorder="1" applyAlignment="1" applyProtection="1">
      <alignment vertical="center"/>
      <protection/>
    </xf>
    <xf numFmtId="176" fontId="3" fillId="34" borderId="27" xfId="0" applyNumberFormat="1" applyFont="1" applyFill="1" applyBorder="1" applyAlignment="1" applyProtection="1">
      <alignment horizontal="center" vertical="center"/>
      <protection/>
    </xf>
    <xf numFmtId="176" fontId="3" fillId="34" borderId="28" xfId="0" applyNumberFormat="1" applyFont="1" applyFill="1" applyBorder="1" applyAlignment="1" applyProtection="1">
      <alignment vertical="center"/>
      <protection/>
    </xf>
    <xf numFmtId="176" fontId="3" fillId="34" borderId="28" xfId="0" applyNumberFormat="1" applyFont="1" applyFill="1" applyBorder="1" applyAlignment="1" applyProtection="1">
      <alignment horizontal="center" vertical="center"/>
      <protection/>
    </xf>
    <xf numFmtId="176" fontId="3" fillId="34" borderId="29" xfId="0" applyNumberFormat="1" applyFont="1" applyFill="1" applyBorder="1" applyAlignment="1" applyProtection="1">
      <alignment vertical="center"/>
      <protection/>
    </xf>
    <xf numFmtId="176" fontId="3" fillId="34" borderId="29"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176" fontId="3" fillId="34" borderId="30" xfId="0" applyNumberFormat="1" applyFont="1" applyFill="1" applyBorder="1" applyAlignment="1" applyProtection="1">
      <alignment vertical="center"/>
      <protection/>
    </xf>
    <xf numFmtId="176" fontId="3" fillId="34" borderId="31" xfId="0" applyNumberFormat="1" applyFont="1" applyFill="1" applyBorder="1" applyAlignment="1" applyProtection="1">
      <alignment horizontal="center" vertical="center"/>
      <protection/>
    </xf>
    <xf numFmtId="176" fontId="3" fillId="34" borderId="32" xfId="0" applyNumberFormat="1" applyFont="1" applyFill="1" applyBorder="1" applyAlignment="1" applyProtection="1">
      <alignment vertical="center"/>
      <protection/>
    </xf>
    <xf numFmtId="176" fontId="3" fillId="34" borderId="33" xfId="0" applyNumberFormat="1" applyFont="1" applyFill="1" applyBorder="1" applyAlignment="1" applyProtection="1">
      <alignment horizontal="center" vertical="center"/>
      <protection/>
    </xf>
    <xf numFmtId="176" fontId="3" fillId="34" borderId="0" xfId="0" applyNumberFormat="1" applyFont="1" applyFill="1" applyBorder="1" applyAlignment="1" applyProtection="1">
      <alignment vertical="center"/>
      <protection/>
    </xf>
    <xf numFmtId="176" fontId="3" fillId="34" borderId="34" xfId="0" applyNumberFormat="1" applyFont="1" applyFill="1" applyBorder="1" applyAlignment="1" applyProtection="1">
      <alignment vertical="center"/>
      <protection/>
    </xf>
    <xf numFmtId="176" fontId="3" fillId="34" borderId="34" xfId="0" applyNumberFormat="1"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0" fillId="0" borderId="0" xfId="0" applyAlignment="1">
      <alignment horizontal="right"/>
    </xf>
    <xf numFmtId="38" fontId="0" fillId="0" borderId="0" xfId="48" applyFont="1" applyAlignment="1">
      <alignment/>
    </xf>
    <xf numFmtId="0" fontId="7" fillId="0" borderId="0" xfId="0" applyFont="1" applyAlignment="1">
      <alignment horizontal="right"/>
    </xf>
    <xf numFmtId="38" fontId="8" fillId="0" borderId="0" xfId="48" applyFont="1" applyAlignment="1">
      <alignment/>
    </xf>
    <xf numFmtId="0" fontId="8" fillId="0" borderId="0" xfId="0" applyFont="1" applyAlignment="1">
      <alignment/>
    </xf>
    <xf numFmtId="10" fontId="3" fillId="0" borderId="0" xfId="0" applyNumberFormat="1" applyFont="1" applyFill="1" applyAlignment="1" applyProtection="1">
      <alignment vertical="center"/>
      <protection/>
    </xf>
    <xf numFmtId="176" fontId="3" fillId="0" borderId="35" xfId="0" applyNumberFormat="1" applyFont="1" applyFill="1" applyBorder="1" applyAlignment="1" applyProtection="1">
      <alignment vertical="center"/>
      <protection/>
    </xf>
    <xf numFmtId="176" fontId="3" fillId="0" borderId="36" xfId="0" applyNumberFormat="1" applyFont="1" applyFill="1" applyBorder="1" applyAlignment="1" applyProtection="1">
      <alignment vertical="center"/>
      <protection/>
    </xf>
    <xf numFmtId="177" fontId="3" fillId="0" borderId="0" xfId="0" applyNumberFormat="1" applyFont="1" applyFill="1" applyAlignment="1" applyProtection="1">
      <alignment vertical="center"/>
      <protection/>
    </xf>
    <xf numFmtId="176" fontId="3" fillId="35" borderId="0" xfId="0" applyNumberFormat="1" applyFont="1" applyFill="1" applyBorder="1" applyAlignment="1" applyProtection="1">
      <alignment vertical="center"/>
      <protection/>
    </xf>
    <xf numFmtId="176" fontId="3" fillId="35" borderId="0" xfId="0" applyNumberFormat="1" applyFont="1" applyFill="1" applyBorder="1" applyAlignment="1" applyProtection="1">
      <alignment horizontal="center" vertical="center"/>
      <protection/>
    </xf>
    <xf numFmtId="176" fontId="3" fillId="35" borderId="0" xfId="0" applyNumberFormat="1" applyFont="1" applyFill="1" applyAlignment="1" applyProtection="1">
      <alignment vertical="center"/>
      <protection/>
    </xf>
    <xf numFmtId="176" fontId="3" fillId="35" borderId="36" xfId="0" applyNumberFormat="1" applyFont="1" applyFill="1" applyBorder="1" applyAlignment="1" applyProtection="1">
      <alignment vertical="center"/>
      <protection/>
    </xf>
    <xf numFmtId="176" fontId="3" fillId="35" borderId="21" xfId="0" applyNumberFormat="1" applyFont="1" applyFill="1" applyBorder="1" applyAlignment="1" applyProtection="1">
      <alignment vertical="center"/>
      <protection/>
    </xf>
    <xf numFmtId="176" fontId="9" fillId="35" borderId="17" xfId="0" applyNumberFormat="1" applyFont="1" applyFill="1" applyBorder="1" applyAlignment="1" applyProtection="1">
      <alignment vertical="center"/>
      <protection/>
    </xf>
    <xf numFmtId="176" fontId="9" fillId="35" borderId="36" xfId="0" applyNumberFormat="1" applyFont="1" applyFill="1" applyBorder="1" applyAlignment="1" applyProtection="1">
      <alignment vertical="center"/>
      <protection/>
    </xf>
    <xf numFmtId="176" fontId="9" fillId="35" borderId="21" xfId="0" applyNumberFormat="1" applyFont="1" applyFill="1" applyBorder="1" applyAlignment="1" applyProtection="1">
      <alignment vertical="center"/>
      <protection/>
    </xf>
    <xf numFmtId="176" fontId="9" fillId="35" borderId="37" xfId="0" applyNumberFormat="1" applyFont="1" applyFill="1" applyBorder="1" applyAlignment="1" applyProtection="1">
      <alignment vertical="center"/>
      <protection/>
    </xf>
    <xf numFmtId="176" fontId="9" fillId="35" borderId="38" xfId="0" applyNumberFormat="1" applyFont="1" applyFill="1" applyBorder="1" applyAlignment="1" applyProtection="1">
      <alignment vertical="center"/>
      <protection/>
    </xf>
    <xf numFmtId="176" fontId="10" fillId="35" borderId="0" xfId="0" applyNumberFormat="1" applyFont="1" applyFill="1" applyAlignment="1" applyProtection="1">
      <alignment vertical="center"/>
      <protection/>
    </xf>
    <xf numFmtId="176" fontId="9" fillId="35" borderId="10" xfId="0" applyNumberFormat="1" applyFont="1" applyFill="1" applyBorder="1" applyAlignment="1" applyProtection="1">
      <alignment horizontal="center" vertical="center"/>
      <protection/>
    </xf>
    <xf numFmtId="176" fontId="9" fillId="35" borderId="35" xfId="0" applyNumberFormat="1" applyFont="1" applyFill="1" applyBorder="1" applyAlignment="1" applyProtection="1">
      <alignment vertical="center"/>
      <protection/>
    </xf>
    <xf numFmtId="176" fontId="9" fillId="35" borderId="18" xfId="0" applyNumberFormat="1" applyFont="1" applyFill="1" applyBorder="1" applyAlignment="1" applyProtection="1">
      <alignment horizontal="center" vertical="center"/>
      <protection/>
    </xf>
    <xf numFmtId="176" fontId="9" fillId="35" borderId="22" xfId="0" applyNumberFormat="1" applyFont="1" applyFill="1" applyBorder="1" applyAlignment="1" applyProtection="1">
      <alignment horizontal="center" vertical="center"/>
      <protection/>
    </xf>
    <xf numFmtId="176" fontId="9" fillId="35" borderId="39" xfId="0" applyNumberFormat="1" applyFont="1" applyFill="1" applyBorder="1" applyAlignment="1" applyProtection="1">
      <alignment vertical="center"/>
      <protection/>
    </xf>
    <xf numFmtId="176" fontId="9" fillId="35" borderId="11" xfId="0" applyNumberFormat="1" applyFont="1" applyFill="1" applyBorder="1" applyAlignment="1" applyProtection="1">
      <alignment vertical="center"/>
      <protection/>
    </xf>
    <xf numFmtId="176" fontId="9" fillId="35" borderId="12" xfId="0" applyNumberFormat="1" applyFont="1" applyFill="1" applyBorder="1" applyAlignment="1" applyProtection="1">
      <alignment vertical="center"/>
      <protection/>
    </xf>
    <xf numFmtId="176" fontId="9" fillId="35" borderId="40" xfId="0" applyNumberFormat="1" applyFont="1" applyFill="1" applyBorder="1" applyAlignment="1" applyProtection="1">
      <alignment vertical="center"/>
      <protection/>
    </xf>
    <xf numFmtId="176" fontId="9" fillId="35" borderId="41" xfId="0" applyNumberFormat="1" applyFont="1" applyFill="1" applyBorder="1" applyAlignment="1" applyProtection="1">
      <alignment vertical="center"/>
      <protection/>
    </xf>
    <xf numFmtId="176" fontId="9" fillId="35" borderId="42" xfId="0" applyNumberFormat="1" applyFont="1" applyFill="1" applyBorder="1" applyAlignment="1" applyProtection="1">
      <alignment vertical="center"/>
      <protection/>
    </xf>
    <xf numFmtId="176" fontId="9" fillId="0" borderId="21" xfId="0" applyNumberFormat="1" applyFont="1" applyFill="1" applyBorder="1" applyAlignment="1" applyProtection="1">
      <alignment vertical="center"/>
      <protection/>
    </xf>
    <xf numFmtId="176" fontId="9" fillId="35" borderId="43" xfId="0" applyNumberFormat="1" applyFont="1" applyFill="1" applyBorder="1" applyAlignment="1" applyProtection="1">
      <alignment vertical="center"/>
      <protection/>
    </xf>
    <xf numFmtId="176" fontId="9" fillId="0" borderId="36" xfId="0" applyNumberFormat="1" applyFont="1" applyFill="1" applyBorder="1" applyAlignment="1" applyProtection="1">
      <alignment vertical="center"/>
      <protection/>
    </xf>
    <xf numFmtId="177" fontId="9" fillId="0" borderId="21" xfId="0" applyNumberFormat="1" applyFont="1" applyFill="1" applyBorder="1" applyAlignment="1" applyProtection="1">
      <alignment vertical="center"/>
      <protection/>
    </xf>
    <xf numFmtId="176" fontId="9" fillId="0" borderId="40" xfId="0" applyNumberFormat="1" applyFont="1" applyFill="1" applyBorder="1" applyAlignment="1" applyProtection="1">
      <alignment vertical="center"/>
      <protection/>
    </xf>
    <xf numFmtId="176" fontId="9" fillId="0" borderId="17" xfId="0" applyNumberFormat="1" applyFont="1" applyFill="1" applyBorder="1" applyAlignment="1" applyProtection="1">
      <alignment vertical="center"/>
      <protection/>
    </xf>
    <xf numFmtId="176" fontId="9" fillId="0" borderId="35" xfId="0" applyNumberFormat="1" applyFont="1" applyFill="1" applyBorder="1" applyAlignment="1" applyProtection="1">
      <alignment vertical="center"/>
      <protection/>
    </xf>
    <xf numFmtId="182" fontId="9" fillId="0" borderId="36" xfId="0" applyNumberFormat="1" applyFont="1" applyFill="1" applyBorder="1" applyAlignment="1" applyProtection="1">
      <alignment vertical="center"/>
      <protection/>
    </xf>
    <xf numFmtId="176" fontId="9" fillId="0" borderId="36" xfId="0" applyNumberFormat="1" applyFont="1" applyFill="1" applyBorder="1" applyAlignment="1" applyProtection="1">
      <alignment horizontal="center" vertical="center"/>
      <protection/>
    </xf>
    <xf numFmtId="176" fontId="9" fillId="0" borderId="42" xfId="0" applyNumberFormat="1" applyFont="1" applyFill="1" applyBorder="1" applyAlignment="1" applyProtection="1">
      <alignment horizontal="center" vertical="center"/>
      <protection/>
    </xf>
    <xf numFmtId="176" fontId="9" fillId="0" borderId="37" xfId="0" applyNumberFormat="1" applyFont="1" applyFill="1" applyBorder="1" applyAlignment="1" applyProtection="1">
      <alignment vertical="center"/>
      <protection/>
    </xf>
    <xf numFmtId="176" fontId="9" fillId="0" borderId="44" xfId="0" applyNumberFormat="1" applyFont="1" applyFill="1" applyBorder="1" applyAlignment="1" applyProtection="1">
      <alignment vertical="center"/>
      <protection/>
    </xf>
    <xf numFmtId="179" fontId="9" fillId="0" borderId="45" xfId="0" applyNumberFormat="1" applyFont="1" applyFill="1" applyBorder="1" applyAlignment="1" applyProtection="1">
      <alignment vertical="center"/>
      <protection/>
    </xf>
    <xf numFmtId="176" fontId="9" fillId="0" borderId="46" xfId="0" applyNumberFormat="1" applyFont="1" applyFill="1" applyBorder="1" applyAlignment="1" applyProtection="1">
      <alignment vertical="center"/>
      <protection/>
    </xf>
    <xf numFmtId="179" fontId="9" fillId="0" borderId="47" xfId="0" applyNumberFormat="1" applyFont="1" applyFill="1" applyBorder="1" applyAlignment="1" applyProtection="1">
      <alignment vertical="center"/>
      <protection/>
    </xf>
    <xf numFmtId="176" fontId="9" fillId="0" borderId="48" xfId="0" applyNumberFormat="1" applyFont="1" applyFill="1" applyBorder="1" applyAlignment="1" applyProtection="1">
      <alignment vertical="center"/>
      <protection/>
    </xf>
    <xf numFmtId="180" fontId="9" fillId="0" borderId="49" xfId="0" applyNumberFormat="1" applyFont="1" applyFill="1" applyBorder="1" applyAlignment="1" applyProtection="1">
      <alignment vertical="center"/>
      <protection/>
    </xf>
    <xf numFmtId="10" fontId="9" fillId="0" borderId="50" xfId="0" applyNumberFormat="1" applyFont="1" applyFill="1" applyBorder="1" applyAlignment="1" applyProtection="1">
      <alignment horizontal="center" vertical="center"/>
      <protection/>
    </xf>
    <xf numFmtId="176" fontId="9" fillId="0" borderId="38" xfId="0" applyNumberFormat="1" applyFont="1" applyFill="1" applyBorder="1" applyAlignment="1" applyProtection="1">
      <alignment vertical="center"/>
      <protection/>
    </xf>
    <xf numFmtId="180" fontId="9" fillId="0" borderId="40" xfId="0" applyNumberFormat="1" applyFont="1" applyFill="1" applyBorder="1" applyAlignment="1" applyProtection="1">
      <alignment vertical="center"/>
      <protection/>
    </xf>
    <xf numFmtId="176" fontId="9" fillId="0" borderId="18" xfId="0" applyNumberFormat="1" applyFont="1" applyFill="1" applyBorder="1" applyAlignment="1" applyProtection="1">
      <alignment horizontal="center" vertical="center"/>
      <protection/>
    </xf>
    <xf numFmtId="176" fontId="9" fillId="0" borderId="22" xfId="0" applyNumberFormat="1" applyFont="1" applyFill="1" applyBorder="1" applyAlignment="1" applyProtection="1">
      <alignment horizontal="center" vertical="center"/>
      <protection/>
    </xf>
    <xf numFmtId="176" fontId="9" fillId="0" borderId="39" xfId="0" applyNumberFormat="1" applyFont="1" applyFill="1" applyBorder="1" applyAlignment="1" applyProtection="1">
      <alignment horizontal="center" vertical="center"/>
      <protection/>
    </xf>
    <xf numFmtId="176" fontId="9" fillId="0" borderId="41" xfId="0" applyNumberFormat="1" applyFont="1" applyFill="1" applyBorder="1" applyAlignment="1" applyProtection="1">
      <alignment horizontal="center" vertical="center"/>
      <protection/>
    </xf>
    <xf numFmtId="180" fontId="9" fillId="0" borderId="18" xfId="0" applyNumberFormat="1" applyFont="1" applyFill="1" applyBorder="1" applyAlignment="1" applyProtection="1">
      <alignment vertical="center"/>
      <protection/>
    </xf>
    <xf numFmtId="180" fontId="9" fillId="0" borderId="22" xfId="0" applyNumberFormat="1" applyFont="1" applyFill="1" applyBorder="1" applyAlignment="1" applyProtection="1">
      <alignment vertical="center"/>
      <protection/>
    </xf>
    <xf numFmtId="181" fontId="9" fillId="0" borderId="22" xfId="0" applyNumberFormat="1" applyFont="1" applyFill="1" applyBorder="1" applyAlignment="1" applyProtection="1">
      <alignment vertical="center"/>
      <protection/>
    </xf>
    <xf numFmtId="180" fontId="9" fillId="0" borderId="41" xfId="0" applyNumberFormat="1" applyFont="1" applyFill="1" applyBorder="1" applyAlignment="1" applyProtection="1">
      <alignment vertical="center"/>
      <protection/>
    </xf>
    <xf numFmtId="177" fontId="9" fillId="0" borderId="36" xfId="0" applyNumberFormat="1" applyFont="1" applyFill="1" applyBorder="1" applyAlignment="1" applyProtection="1">
      <alignment vertical="center"/>
      <protection/>
    </xf>
    <xf numFmtId="176" fontId="9" fillId="0" borderId="27" xfId="0" applyNumberFormat="1" applyFont="1" applyFill="1" applyBorder="1" applyAlignment="1" applyProtection="1">
      <alignment vertical="center"/>
      <protection/>
    </xf>
    <xf numFmtId="176" fontId="9" fillId="0" borderId="17" xfId="0" applyNumberFormat="1" applyFont="1" applyFill="1" applyBorder="1" applyAlignment="1" applyProtection="1">
      <alignment horizontal="center" vertical="center"/>
      <protection/>
    </xf>
    <xf numFmtId="176" fontId="9" fillId="0" borderId="51" xfId="0" applyNumberFormat="1" applyFont="1" applyFill="1" applyBorder="1" applyAlignment="1" applyProtection="1">
      <alignment vertical="center"/>
      <protection/>
    </xf>
    <xf numFmtId="176" fontId="9" fillId="0" borderId="21" xfId="0" applyNumberFormat="1" applyFont="1" applyFill="1" applyBorder="1" applyAlignment="1" applyProtection="1">
      <alignment horizontal="center" vertical="center"/>
      <protection/>
    </xf>
    <xf numFmtId="176" fontId="9" fillId="0" borderId="52" xfId="0" applyNumberFormat="1" applyFont="1" applyFill="1" applyBorder="1" applyAlignment="1" applyProtection="1">
      <alignment vertical="center"/>
      <protection/>
    </xf>
    <xf numFmtId="176" fontId="9" fillId="0" borderId="38" xfId="0" applyNumberFormat="1" applyFont="1" applyFill="1" applyBorder="1" applyAlignment="1" applyProtection="1">
      <alignment horizontal="center" vertical="center"/>
      <protection/>
    </xf>
    <xf numFmtId="180" fontId="9" fillId="0" borderId="40" xfId="0" applyNumberFormat="1" applyFont="1" applyFill="1" applyBorder="1" applyAlignment="1" applyProtection="1">
      <alignment horizontal="right" vertical="center"/>
      <protection/>
    </xf>
    <xf numFmtId="176" fontId="9" fillId="0" borderId="40" xfId="0" applyNumberFormat="1" applyFont="1" applyFill="1" applyBorder="1" applyAlignment="1" applyProtection="1">
      <alignment horizontal="center" vertical="center"/>
      <protection/>
    </xf>
    <xf numFmtId="178" fontId="9" fillId="0" borderId="50" xfId="0" applyNumberFormat="1" applyFont="1" applyFill="1" applyBorder="1" applyAlignment="1" applyProtection="1">
      <alignment horizontal="center" vertical="center"/>
      <protection/>
    </xf>
    <xf numFmtId="176" fontId="9" fillId="0" borderId="46" xfId="0" applyNumberFormat="1" applyFont="1" applyFill="1" applyBorder="1" applyAlignment="1" applyProtection="1">
      <alignment horizontal="right" vertical="center"/>
      <protection/>
    </xf>
    <xf numFmtId="176" fontId="9" fillId="0" borderId="20" xfId="0" applyNumberFormat="1" applyFont="1" applyFill="1" applyBorder="1" applyAlignment="1" applyProtection="1">
      <alignment horizontal="right" vertical="center"/>
      <protection/>
    </xf>
    <xf numFmtId="177" fontId="9" fillId="0" borderId="46" xfId="0" applyNumberFormat="1" applyFont="1" applyFill="1" applyBorder="1" applyAlignment="1" applyProtection="1">
      <alignment horizontal="right" vertical="center"/>
      <protection/>
    </xf>
    <xf numFmtId="177" fontId="9" fillId="0" borderId="20" xfId="0" applyNumberFormat="1" applyFont="1" applyFill="1" applyBorder="1" applyAlignment="1" applyProtection="1">
      <alignment horizontal="right" vertical="center"/>
      <protection/>
    </xf>
    <xf numFmtId="176" fontId="9" fillId="35" borderId="46" xfId="0" applyNumberFormat="1" applyFont="1" applyFill="1" applyBorder="1" applyAlignment="1" applyProtection="1">
      <alignment horizontal="center" vertical="center"/>
      <protection/>
    </xf>
    <xf numFmtId="176" fontId="9" fillId="35" borderId="20" xfId="0" applyNumberFormat="1" applyFont="1" applyFill="1" applyBorder="1" applyAlignment="1" applyProtection="1">
      <alignment horizontal="center" vertical="center"/>
      <protection/>
    </xf>
    <xf numFmtId="176" fontId="9" fillId="35" borderId="13" xfId="0" applyNumberFormat="1" applyFont="1" applyFill="1" applyBorder="1" applyAlignment="1" applyProtection="1">
      <alignment horizontal="right" vertical="center"/>
      <protection/>
    </xf>
    <xf numFmtId="176" fontId="9" fillId="35" borderId="53" xfId="0" applyNumberFormat="1" applyFont="1" applyFill="1" applyBorder="1" applyAlignment="1" applyProtection="1">
      <alignment horizontal="right" vertical="center"/>
      <protection/>
    </xf>
    <xf numFmtId="176" fontId="9" fillId="35" borderId="54" xfId="0" applyNumberFormat="1" applyFont="1" applyFill="1" applyBorder="1" applyAlignment="1" applyProtection="1">
      <alignment horizontal="center" vertical="center"/>
      <protection/>
    </xf>
    <xf numFmtId="176" fontId="9" fillId="35" borderId="16" xfId="0" applyNumberFormat="1" applyFont="1" applyFill="1" applyBorder="1" applyAlignment="1" applyProtection="1">
      <alignment horizontal="center" vertical="center"/>
      <protection/>
    </xf>
    <xf numFmtId="176" fontId="3" fillId="0" borderId="46" xfId="0" applyNumberFormat="1" applyFont="1" applyFill="1" applyBorder="1" applyAlignment="1" applyProtection="1">
      <alignment horizontal="center" vertical="center"/>
      <protection/>
    </xf>
    <xf numFmtId="176" fontId="3" fillId="0" borderId="20" xfId="0" applyNumberFormat="1" applyFont="1" applyFill="1" applyBorder="1" applyAlignment="1" applyProtection="1">
      <alignment horizontal="center" vertical="center"/>
      <protection/>
    </xf>
    <xf numFmtId="177" fontId="9" fillId="35" borderId="55" xfId="0" applyNumberFormat="1" applyFont="1" applyFill="1" applyBorder="1" applyAlignment="1" applyProtection="1">
      <alignment horizontal="right" vertical="center"/>
      <protection/>
    </xf>
    <xf numFmtId="177" fontId="9" fillId="35" borderId="56" xfId="0" applyNumberFormat="1" applyFont="1" applyFill="1" applyBorder="1" applyAlignment="1" applyProtection="1">
      <alignment horizontal="right" vertical="center"/>
      <protection/>
    </xf>
    <xf numFmtId="176" fontId="9" fillId="0" borderId="44" xfId="0" applyNumberFormat="1" applyFont="1" applyFill="1" applyBorder="1" applyAlignment="1" applyProtection="1">
      <alignment horizontal="right" vertical="center"/>
      <protection/>
    </xf>
    <xf numFmtId="176" fontId="9" fillId="0" borderId="31" xfId="0" applyNumberFormat="1" applyFont="1" applyFill="1" applyBorder="1" applyAlignment="1" applyProtection="1">
      <alignment horizontal="right" vertical="center"/>
      <protection/>
    </xf>
    <xf numFmtId="177" fontId="9" fillId="0" borderId="46" xfId="0" applyNumberFormat="1" applyFont="1" applyFill="1" applyBorder="1" applyAlignment="1" applyProtection="1">
      <alignment vertical="center"/>
      <protection/>
    </xf>
    <xf numFmtId="177" fontId="9" fillId="0" borderId="20" xfId="0" applyNumberFormat="1" applyFont="1" applyFill="1" applyBorder="1" applyAlignment="1" applyProtection="1">
      <alignment vertical="center"/>
      <protection/>
    </xf>
    <xf numFmtId="176" fontId="9" fillId="35" borderId="49" xfId="0" applyNumberFormat="1" applyFont="1" applyFill="1" applyBorder="1" applyAlignment="1" applyProtection="1">
      <alignment vertical="center"/>
      <protection/>
    </xf>
    <xf numFmtId="176" fontId="9" fillId="35" borderId="24" xfId="0" applyNumberFormat="1" applyFont="1" applyFill="1" applyBorder="1" applyAlignment="1" applyProtection="1">
      <alignment vertical="center"/>
      <protection/>
    </xf>
    <xf numFmtId="176" fontId="3" fillId="34" borderId="34" xfId="0" applyNumberFormat="1" applyFont="1" applyFill="1" applyBorder="1" applyAlignment="1" applyProtection="1">
      <alignment horizontal="center" vertical="center" textRotation="255"/>
      <protection/>
    </xf>
    <xf numFmtId="176" fontId="3" fillId="34" borderId="0" xfId="0" applyNumberFormat="1" applyFont="1" applyFill="1" applyBorder="1" applyAlignment="1" applyProtection="1">
      <alignment horizontal="center" vertical="center" textRotation="255"/>
      <protection/>
    </xf>
    <xf numFmtId="176" fontId="3" fillId="34" borderId="57" xfId="0" applyNumberFormat="1" applyFont="1" applyFill="1" applyBorder="1" applyAlignment="1" applyProtection="1">
      <alignment horizontal="center" vertical="center" textRotation="255"/>
      <protection/>
    </xf>
    <xf numFmtId="176" fontId="3" fillId="34" borderId="55"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9" fillId="0" borderId="49" xfId="0" applyNumberFormat="1" applyFont="1" applyFill="1" applyBorder="1" applyAlignment="1" applyProtection="1">
      <alignment horizontal="right" vertical="center"/>
      <protection/>
    </xf>
    <xf numFmtId="176" fontId="9" fillId="0" borderId="24" xfId="0" applyNumberFormat="1" applyFont="1" applyFill="1" applyBorder="1" applyAlignment="1" applyProtection="1">
      <alignment horizontal="right" vertical="center"/>
      <protection/>
    </xf>
    <xf numFmtId="176" fontId="3" fillId="34" borderId="10" xfId="0" applyNumberFormat="1" applyFont="1" applyFill="1" applyBorder="1" applyAlignment="1" applyProtection="1">
      <alignment horizontal="center" vertical="center" wrapText="1"/>
      <protection/>
    </xf>
    <xf numFmtId="176" fontId="3" fillId="34" borderId="10" xfId="0" applyNumberFormat="1" applyFont="1" applyFill="1" applyBorder="1" applyAlignment="1" applyProtection="1">
      <alignment horizontal="center" vertical="center"/>
      <protection/>
    </xf>
    <xf numFmtId="176" fontId="3" fillId="0" borderId="54"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protection/>
    </xf>
    <xf numFmtId="176" fontId="3" fillId="34" borderId="58" xfId="0" applyNumberFormat="1" applyFont="1" applyFill="1" applyBorder="1" applyAlignment="1" applyProtection="1">
      <alignment horizontal="center" vertical="center"/>
      <protection/>
    </xf>
    <xf numFmtId="176" fontId="3" fillId="34" borderId="59" xfId="0" applyNumberFormat="1" applyFont="1" applyFill="1" applyBorder="1" applyAlignment="1" applyProtection="1">
      <alignment horizontal="center" vertical="center"/>
      <protection/>
    </xf>
    <xf numFmtId="176" fontId="3" fillId="34" borderId="60" xfId="0" applyNumberFormat="1" applyFont="1" applyFill="1" applyBorder="1" applyAlignment="1" applyProtection="1">
      <alignment horizontal="center" vertical="center"/>
      <protection/>
    </xf>
    <xf numFmtId="176" fontId="3" fillId="34" borderId="13"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53" xfId="0" applyNumberFormat="1" applyFont="1" applyFill="1" applyBorder="1" applyAlignment="1" applyProtection="1">
      <alignment horizontal="center" vertical="center"/>
      <protection/>
    </xf>
    <xf numFmtId="176" fontId="3" fillId="34" borderId="61" xfId="0" applyNumberFormat="1" applyFont="1" applyFill="1" applyBorder="1" applyAlignment="1" applyProtection="1">
      <alignment horizontal="center" vertical="center" textRotation="255"/>
      <protection/>
    </xf>
    <xf numFmtId="176" fontId="3" fillId="34" borderId="62" xfId="0" applyNumberFormat="1" applyFont="1" applyFill="1" applyBorder="1" applyAlignment="1" applyProtection="1">
      <alignment horizontal="center" vertical="center" textRotation="255"/>
      <protection/>
    </xf>
    <xf numFmtId="176" fontId="3" fillId="34" borderId="63" xfId="0" applyNumberFormat="1" applyFont="1" applyFill="1" applyBorder="1" applyAlignment="1" applyProtection="1">
      <alignment horizontal="center" vertical="center" wrapText="1"/>
      <protection/>
    </xf>
    <xf numFmtId="176" fontId="3" fillId="34" borderId="64" xfId="0" applyNumberFormat="1" applyFont="1" applyFill="1" applyBorder="1" applyAlignment="1" applyProtection="1">
      <alignment horizontal="center" vertical="center" wrapText="1"/>
      <protection/>
    </xf>
    <xf numFmtId="176" fontId="3" fillId="34" borderId="65" xfId="0" applyNumberFormat="1" applyFont="1" applyFill="1" applyBorder="1" applyAlignment="1" applyProtection="1">
      <alignment horizontal="center" vertical="center" wrapText="1"/>
      <protection/>
    </xf>
    <xf numFmtId="176" fontId="9" fillId="35" borderId="55" xfId="0" applyNumberFormat="1" applyFont="1" applyFill="1" applyBorder="1" applyAlignment="1" applyProtection="1">
      <alignment horizontal="right" vertical="center"/>
      <protection/>
    </xf>
    <xf numFmtId="176" fontId="9" fillId="35" borderId="26" xfId="0" applyNumberFormat="1" applyFont="1" applyFill="1" applyBorder="1" applyAlignment="1" applyProtection="1">
      <alignment horizontal="right" vertical="center"/>
      <protection/>
    </xf>
    <xf numFmtId="176" fontId="9" fillId="35" borderId="56" xfId="0" applyNumberFormat="1" applyFont="1" applyFill="1" applyBorder="1" applyAlignment="1" applyProtection="1">
      <alignment horizontal="right" vertical="center"/>
      <protection/>
    </xf>
    <xf numFmtId="176" fontId="3" fillId="34" borderId="64" xfId="0" applyNumberFormat="1" applyFont="1" applyFill="1" applyBorder="1" applyAlignment="1" applyProtection="1">
      <alignment horizontal="center" vertical="center"/>
      <protection/>
    </xf>
    <xf numFmtId="176" fontId="3" fillId="34" borderId="65" xfId="0" applyNumberFormat="1" applyFont="1" applyFill="1" applyBorder="1" applyAlignment="1" applyProtection="1">
      <alignment horizontal="center" vertical="center"/>
      <protection/>
    </xf>
    <xf numFmtId="176" fontId="9" fillId="35" borderId="66" xfId="0" applyNumberFormat="1" applyFont="1" applyFill="1" applyBorder="1" applyAlignment="1" applyProtection="1">
      <alignment vertical="center"/>
      <protection/>
    </xf>
    <xf numFmtId="176" fontId="9" fillId="35" borderId="67" xfId="0" applyNumberFormat="1" applyFont="1" applyFill="1" applyBorder="1" applyAlignment="1" applyProtection="1">
      <alignment vertical="center"/>
      <protection/>
    </xf>
    <xf numFmtId="176" fontId="9" fillId="35" borderId="68" xfId="0" applyNumberFormat="1" applyFont="1" applyFill="1" applyBorder="1" applyAlignment="1" applyProtection="1">
      <alignment vertical="center"/>
      <protection/>
    </xf>
    <xf numFmtId="176" fontId="3" fillId="34" borderId="35" xfId="0" applyNumberFormat="1" applyFont="1" applyFill="1" applyBorder="1" applyAlignment="1" applyProtection="1">
      <alignment horizontal="center" vertical="center" textRotation="255"/>
      <protection/>
    </xf>
    <xf numFmtId="176" fontId="3" fillId="34" borderId="17" xfId="0" applyNumberFormat="1" applyFont="1" applyFill="1" applyBorder="1" applyAlignment="1" applyProtection="1">
      <alignment horizontal="center" vertical="center" textRotation="255"/>
      <protection/>
    </xf>
    <xf numFmtId="176" fontId="3" fillId="34" borderId="36" xfId="0" applyNumberFormat="1" applyFont="1" applyFill="1" applyBorder="1" applyAlignment="1" applyProtection="1">
      <alignment horizontal="center" vertical="center" textRotation="255"/>
      <protection/>
    </xf>
    <xf numFmtId="176" fontId="3" fillId="34" borderId="21" xfId="0" applyNumberFormat="1" applyFont="1" applyFill="1" applyBorder="1" applyAlignment="1" applyProtection="1">
      <alignment horizontal="center" vertical="center" textRotation="255"/>
      <protection/>
    </xf>
    <xf numFmtId="176" fontId="3" fillId="34" borderId="42" xfId="0" applyNumberFormat="1" applyFont="1" applyFill="1" applyBorder="1" applyAlignment="1" applyProtection="1">
      <alignment horizontal="center" vertical="center" textRotation="255"/>
      <protection/>
    </xf>
    <xf numFmtId="176" fontId="3" fillId="34" borderId="40" xfId="0" applyNumberFormat="1" applyFont="1" applyFill="1" applyBorder="1" applyAlignment="1" applyProtection="1">
      <alignment horizontal="center" vertical="center" textRotation="255"/>
      <protection/>
    </xf>
    <xf numFmtId="176" fontId="9" fillId="35" borderId="37" xfId="0" applyNumberFormat="1" applyFont="1" applyFill="1" applyBorder="1" applyAlignment="1" applyProtection="1">
      <alignment horizontal="right" vertical="center"/>
      <protection/>
    </xf>
    <xf numFmtId="176" fontId="9" fillId="35" borderId="64" xfId="0" applyNumberFormat="1" applyFont="1" applyFill="1" applyBorder="1" applyAlignment="1" applyProtection="1">
      <alignment horizontal="right" vertical="center"/>
      <protection/>
    </xf>
    <xf numFmtId="176" fontId="9" fillId="35" borderId="69" xfId="0" applyNumberFormat="1" applyFont="1" applyFill="1" applyBorder="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view="pageBreakPreview" zoomScale="60" zoomScaleNormal="50" zoomScalePageLayoutView="0" workbookViewId="0" topLeftCell="A1">
      <pane xSplit="4" ySplit="4" topLeftCell="E68" activePane="bottomRight" state="frozen"/>
      <selection pane="topLeft" activeCell="A1" sqref="A1"/>
      <selection pane="topRight" activeCell="E1" sqref="E1"/>
      <selection pane="bottomLeft" activeCell="A5" sqref="A5"/>
      <selection pane="bottomRight" activeCell="L79" sqref="L79"/>
    </sheetView>
  </sheetViews>
  <sheetFormatPr defaultColWidth="9.00390625" defaultRowHeight="28.5" customHeight="1"/>
  <cols>
    <col min="1" max="1" width="5.625" style="4" customWidth="1"/>
    <col min="2" max="2" width="6.75390625" style="2" customWidth="1"/>
    <col min="3" max="3" width="25.625" style="2" customWidth="1"/>
    <col min="4" max="4" width="17.75390625" style="3" customWidth="1"/>
    <col min="5" max="9" width="23.625" style="4" customWidth="1"/>
    <col min="10" max="10" width="10.625" style="4" customWidth="1"/>
    <col min="11" max="11" width="9.00390625" style="4" customWidth="1"/>
    <col min="12" max="12" width="12.625" style="4" bestFit="1" customWidth="1"/>
    <col min="13" max="16384" width="9.00390625" style="4" customWidth="1"/>
  </cols>
  <sheetData>
    <row r="1" ht="34.5" customHeight="1">
      <c r="A1" s="1" t="s">
        <v>34</v>
      </c>
    </row>
    <row r="2" ht="19.5" customHeight="1">
      <c r="A2" s="5"/>
    </row>
    <row r="3" spans="1:6" ht="27" customHeight="1" thickBot="1">
      <c r="A3" s="58" t="s">
        <v>131</v>
      </c>
      <c r="B3" s="48"/>
      <c r="C3" s="48"/>
      <c r="D3" s="49"/>
      <c r="E3" s="50"/>
      <c r="F3" s="50"/>
    </row>
    <row r="4" spans="1:10" s="11" customFormat="1" ht="27" customHeight="1" thickBot="1">
      <c r="A4" s="138" t="s">
        <v>45</v>
      </c>
      <c r="B4" s="139"/>
      <c r="C4" s="139"/>
      <c r="D4" s="140"/>
      <c r="E4" s="6" t="s">
        <v>8</v>
      </c>
      <c r="F4" s="7" t="s">
        <v>9</v>
      </c>
      <c r="G4" s="7" t="s">
        <v>10</v>
      </c>
      <c r="H4" s="8" t="s">
        <v>11</v>
      </c>
      <c r="I4" s="9" t="s">
        <v>47</v>
      </c>
      <c r="J4" s="10" t="s">
        <v>46</v>
      </c>
    </row>
    <row r="5" spans="1:10" ht="27" customHeight="1">
      <c r="A5" s="157" t="s">
        <v>43</v>
      </c>
      <c r="B5" s="158"/>
      <c r="C5" s="12" t="s">
        <v>36</v>
      </c>
      <c r="D5" s="13" t="s">
        <v>12</v>
      </c>
      <c r="E5" s="45">
        <v>1</v>
      </c>
      <c r="F5" s="14">
        <v>1</v>
      </c>
      <c r="G5" s="14">
        <v>0</v>
      </c>
      <c r="H5" s="15" t="s">
        <v>2</v>
      </c>
      <c r="I5" s="136" t="s">
        <v>42</v>
      </c>
      <c r="J5" s="137"/>
    </row>
    <row r="6" spans="1:10" ht="27" customHeight="1">
      <c r="A6" s="159"/>
      <c r="B6" s="160"/>
      <c r="C6" s="16" t="s">
        <v>37</v>
      </c>
      <c r="D6" s="17" t="s">
        <v>12</v>
      </c>
      <c r="E6" s="46">
        <v>0</v>
      </c>
      <c r="F6" s="18">
        <v>29</v>
      </c>
      <c r="G6" s="18">
        <v>60</v>
      </c>
      <c r="H6" s="19" t="s">
        <v>2</v>
      </c>
      <c r="I6" s="117" t="s">
        <v>42</v>
      </c>
      <c r="J6" s="118"/>
    </row>
    <row r="7" spans="1:10" ht="27" customHeight="1">
      <c r="A7" s="159"/>
      <c r="B7" s="160"/>
      <c r="C7" s="16" t="s">
        <v>38</v>
      </c>
      <c r="D7" s="17" t="s">
        <v>12</v>
      </c>
      <c r="E7" s="51">
        <v>0</v>
      </c>
      <c r="F7" s="52">
        <v>17</v>
      </c>
      <c r="G7" s="52">
        <v>50</v>
      </c>
      <c r="H7" s="19" t="s">
        <v>2</v>
      </c>
      <c r="I7" s="117" t="s">
        <v>42</v>
      </c>
      <c r="J7" s="118"/>
    </row>
    <row r="8" spans="1:10" ht="27" customHeight="1">
      <c r="A8" s="159"/>
      <c r="B8" s="160"/>
      <c r="C8" s="16" t="s">
        <v>39</v>
      </c>
      <c r="D8" s="17" t="s">
        <v>12</v>
      </c>
      <c r="E8" s="51">
        <v>0</v>
      </c>
      <c r="F8" s="52">
        <v>10</v>
      </c>
      <c r="G8" s="52">
        <v>74</v>
      </c>
      <c r="H8" s="19" t="s">
        <v>2</v>
      </c>
      <c r="I8" s="117" t="s">
        <v>42</v>
      </c>
      <c r="J8" s="118"/>
    </row>
    <row r="9" spans="1:10" ht="27" customHeight="1">
      <c r="A9" s="159"/>
      <c r="B9" s="160"/>
      <c r="C9" s="16" t="s">
        <v>48</v>
      </c>
      <c r="D9" s="17" t="s">
        <v>12</v>
      </c>
      <c r="E9" s="51">
        <v>3</v>
      </c>
      <c r="F9" s="52">
        <v>1</v>
      </c>
      <c r="G9" s="52">
        <v>12</v>
      </c>
      <c r="H9" s="19" t="s">
        <v>2</v>
      </c>
      <c r="I9" s="117" t="s">
        <v>42</v>
      </c>
      <c r="J9" s="118"/>
    </row>
    <row r="10" spans="1:10" ht="27" customHeight="1">
      <c r="A10" s="159"/>
      <c r="B10" s="160"/>
      <c r="C10" s="16" t="s">
        <v>40</v>
      </c>
      <c r="D10" s="17" t="s">
        <v>12</v>
      </c>
      <c r="E10" s="51">
        <v>0</v>
      </c>
      <c r="F10" s="52">
        <v>6</v>
      </c>
      <c r="G10" s="52">
        <v>58</v>
      </c>
      <c r="H10" s="19" t="s">
        <v>2</v>
      </c>
      <c r="I10" s="117" t="s">
        <v>42</v>
      </c>
      <c r="J10" s="118"/>
    </row>
    <row r="11" spans="1:10" ht="27" customHeight="1" thickBot="1">
      <c r="A11" s="161"/>
      <c r="B11" s="162"/>
      <c r="C11" s="20" t="s">
        <v>35</v>
      </c>
      <c r="D11" s="21" t="s">
        <v>12</v>
      </c>
      <c r="E11" s="56">
        <f>+SUM(E5:E10)</f>
        <v>4</v>
      </c>
      <c r="F11" s="57">
        <f>+SUM(F5:F10)</f>
        <v>64</v>
      </c>
      <c r="G11" s="57">
        <f>+SUM(G5:G10)</f>
        <v>254</v>
      </c>
      <c r="H11" s="63">
        <v>59</v>
      </c>
      <c r="I11" s="125">
        <f>SUM(E11:H11)</f>
        <v>381</v>
      </c>
      <c r="J11" s="126"/>
    </row>
    <row r="12" spans="1:10" ht="27" customHeight="1" thickBot="1">
      <c r="A12" s="141" t="s">
        <v>13</v>
      </c>
      <c r="B12" s="142"/>
      <c r="C12" s="142"/>
      <c r="D12" s="23" t="s">
        <v>14</v>
      </c>
      <c r="E12" s="59" t="s">
        <v>0</v>
      </c>
      <c r="F12" s="64">
        <v>1899915</v>
      </c>
      <c r="G12" s="64">
        <v>182568</v>
      </c>
      <c r="H12" s="65">
        <v>1659</v>
      </c>
      <c r="I12" s="113">
        <f>F12+G12+H12</f>
        <v>2084142</v>
      </c>
      <c r="J12" s="114"/>
    </row>
    <row r="13" spans="1:10" ht="27" customHeight="1" thickBot="1">
      <c r="A13" s="130" t="s">
        <v>3</v>
      </c>
      <c r="B13" s="131"/>
      <c r="C13" s="131"/>
      <c r="D13" s="23" t="s">
        <v>4</v>
      </c>
      <c r="E13" s="149" t="s">
        <v>132</v>
      </c>
      <c r="F13" s="150"/>
      <c r="G13" s="150"/>
      <c r="H13" s="151"/>
      <c r="I13" s="119">
        <f>+ROUND((F12+G12+H12)/2107892*100,1)</f>
        <v>98.9</v>
      </c>
      <c r="J13" s="120"/>
    </row>
    <row r="14" spans="1:10" ht="27" customHeight="1">
      <c r="A14" s="146" t="s">
        <v>15</v>
      </c>
      <c r="B14" s="24" t="s">
        <v>16</v>
      </c>
      <c r="C14" s="24"/>
      <c r="D14" s="25" t="s">
        <v>59</v>
      </c>
      <c r="E14" s="75">
        <v>50248</v>
      </c>
      <c r="F14" s="74">
        <v>256681</v>
      </c>
      <c r="G14" s="74">
        <v>30549</v>
      </c>
      <c r="H14" s="93">
        <f>+ROUND(H12*H22*0.365/1000,0)</f>
        <v>121</v>
      </c>
      <c r="I14" s="121">
        <f>F14+G14</f>
        <v>287230</v>
      </c>
      <c r="J14" s="122"/>
    </row>
    <row r="15" spans="1:10" ht="27" customHeight="1">
      <c r="A15" s="152"/>
      <c r="B15" s="26" t="s">
        <v>17</v>
      </c>
      <c r="C15" s="26"/>
      <c r="D15" s="27" t="s">
        <v>59</v>
      </c>
      <c r="E15" s="71">
        <v>50207</v>
      </c>
      <c r="F15" s="69">
        <v>221937</v>
      </c>
      <c r="G15" s="69">
        <v>22788</v>
      </c>
      <c r="H15" s="94">
        <f>+ROUND(H14*H16/100,0)</f>
        <v>85</v>
      </c>
      <c r="I15" s="107">
        <f>F15+G15</f>
        <v>244725</v>
      </c>
      <c r="J15" s="108"/>
    </row>
    <row r="16" spans="1:10" ht="27" customHeight="1">
      <c r="A16" s="152"/>
      <c r="B16" s="26" t="s">
        <v>18</v>
      </c>
      <c r="C16" s="26"/>
      <c r="D16" s="27" t="s">
        <v>1</v>
      </c>
      <c r="E16" s="76">
        <f>E15/E14*100</f>
        <v>99.91840471262537</v>
      </c>
      <c r="F16" s="72">
        <f>+ROUND(F15/F14*100,1)</f>
        <v>86.5</v>
      </c>
      <c r="G16" s="72">
        <f>+ROUND(G15/G14*100,1)</f>
        <v>74.6</v>
      </c>
      <c r="H16" s="95">
        <v>70</v>
      </c>
      <c r="I16" s="109">
        <f>+ROUND(I15/I14*100,1)</f>
        <v>85.2</v>
      </c>
      <c r="J16" s="110"/>
    </row>
    <row r="17" spans="1:10" ht="27" customHeight="1">
      <c r="A17" s="152"/>
      <c r="B17" s="26" t="s">
        <v>19</v>
      </c>
      <c r="C17" s="26"/>
      <c r="D17" s="27" t="s">
        <v>59</v>
      </c>
      <c r="E17" s="71">
        <v>50165</v>
      </c>
      <c r="F17" s="69">
        <v>215573</v>
      </c>
      <c r="G17" s="69">
        <v>20898</v>
      </c>
      <c r="H17" s="94">
        <f>+ROUND(H14*H18/100,0)</f>
        <v>85</v>
      </c>
      <c r="I17" s="107">
        <f>F17+G17</f>
        <v>236471</v>
      </c>
      <c r="J17" s="108"/>
    </row>
    <row r="18" spans="1:10" ht="27" customHeight="1">
      <c r="A18" s="152"/>
      <c r="B18" s="26" t="s">
        <v>20</v>
      </c>
      <c r="C18" s="26"/>
      <c r="D18" s="27" t="s">
        <v>1</v>
      </c>
      <c r="E18" s="76">
        <f>E17/E14*100</f>
        <v>99.8348192962904</v>
      </c>
      <c r="F18" s="72">
        <f>+ROUND(F17/F14*100,1)</f>
        <v>84</v>
      </c>
      <c r="G18" s="72">
        <f>+ROUND(G17/G14*100,1)</f>
        <v>68.4</v>
      </c>
      <c r="H18" s="95">
        <v>70</v>
      </c>
      <c r="I18" s="109">
        <f>+ROUND(I17/I14*100,1)</f>
        <v>82.3</v>
      </c>
      <c r="J18" s="110"/>
    </row>
    <row r="19" spans="1:10" ht="27" customHeight="1">
      <c r="A19" s="152"/>
      <c r="B19" s="26" t="s">
        <v>21</v>
      </c>
      <c r="C19" s="26"/>
      <c r="D19" s="27" t="s">
        <v>130</v>
      </c>
      <c r="E19" s="71">
        <v>144693</v>
      </c>
      <c r="F19" s="69">
        <v>861721</v>
      </c>
      <c r="G19" s="69">
        <v>128098.4</v>
      </c>
      <c r="H19" s="90" t="s">
        <v>0</v>
      </c>
      <c r="I19" s="107">
        <f>F19+G19</f>
        <v>989819.4</v>
      </c>
      <c r="J19" s="108"/>
    </row>
    <row r="20" spans="1:10" ht="27" customHeight="1">
      <c r="A20" s="152"/>
      <c r="B20" s="26" t="s">
        <v>22</v>
      </c>
      <c r="C20" s="26"/>
      <c r="D20" s="27" t="s">
        <v>130</v>
      </c>
      <c r="E20" s="71">
        <v>137666</v>
      </c>
      <c r="F20" s="69">
        <v>704587</v>
      </c>
      <c r="G20" s="69">
        <v>83468</v>
      </c>
      <c r="H20" s="94">
        <v>331</v>
      </c>
      <c r="I20" s="107">
        <f>F20+G20</f>
        <v>788055</v>
      </c>
      <c r="J20" s="108"/>
    </row>
    <row r="21" spans="1:10" ht="27" customHeight="1">
      <c r="A21" s="152"/>
      <c r="B21" s="26" t="s">
        <v>23</v>
      </c>
      <c r="C21" s="26"/>
      <c r="D21" s="27" t="s">
        <v>24</v>
      </c>
      <c r="E21" s="77" t="s">
        <v>0</v>
      </c>
      <c r="F21" s="69">
        <v>453</v>
      </c>
      <c r="G21" s="69">
        <v>701</v>
      </c>
      <c r="H21" s="90" t="s">
        <v>0</v>
      </c>
      <c r="I21" s="107">
        <f>+ROUND((I19-2639)/I12*1000,0)</f>
        <v>474</v>
      </c>
      <c r="J21" s="108"/>
    </row>
    <row r="22" spans="1:10" ht="27" customHeight="1" thickBot="1">
      <c r="A22" s="153"/>
      <c r="B22" s="28" t="s">
        <v>25</v>
      </c>
      <c r="C22" s="28"/>
      <c r="D22" s="21" t="s">
        <v>24</v>
      </c>
      <c r="E22" s="78" t="s">
        <v>0</v>
      </c>
      <c r="F22" s="73">
        <v>367</v>
      </c>
      <c r="G22" s="73">
        <v>457</v>
      </c>
      <c r="H22" s="96">
        <v>200</v>
      </c>
      <c r="I22" s="132">
        <f>+ROUND(I14/365/I12*1000*1000,0)</f>
        <v>378</v>
      </c>
      <c r="J22" s="133"/>
    </row>
    <row r="23" spans="1:12" ht="27" customHeight="1">
      <c r="A23" s="146" t="s">
        <v>26</v>
      </c>
      <c r="B23" s="24" t="s">
        <v>27</v>
      </c>
      <c r="C23" s="24"/>
      <c r="D23" s="13" t="s">
        <v>59</v>
      </c>
      <c r="E23" s="74">
        <f>E27+E32</f>
        <v>51243</v>
      </c>
      <c r="F23" s="74">
        <f>F27+F32</f>
        <v>244116</v>
      </c>
      <c r="G23" s="74">
        <f>G27+G32</f>
        <v>39773</v>
      </c>
      <c r="H23" s="89" t="s">
        <v>0</v>
      </c>
      <c r="I23" s="80">
        <f>I27+I32</f>
        <v>335132</v>
      </c>
      <c r="J23" s="81">
        <v>1</v>
      </c>
      <c r="L23" s="44"/>
    </row>
    <row r="24" spans="1:12" ht="27" customHeight="1">
      <c r="A24" s="147"/>
      <c r="B24" s="127" t="s">
        <v>6</v>
      </c>
      <c r="C24" s="16" t="s">
        <v>5</v>
      </c>
      <c r="D24" s="27" t="s">
        <v>59</v>
      </c>
      <c r="E24" s="71">
        <v>44309</v>
      </c>
      <c r="F24" s="69">
        <v>26278</v>
      </c>
      <c r="G24" s="69">
        <v>514</v>
      </c>
      <c r="H24" s="90" t="s">
        <v>0</v>
      </c>
      <c r="I24" s="82">
        <f>E24+F24+G24</f>
        <v>71101</v>
      </c>
      <c r="J24" s="83">
        <f aca="true" t="shared" si="0" ref="J24:J32">ROUNDDOWN(I24/$I$23,3)</f>
        <v>0.212</v>
      </c>
      <c r="L24" s="44"/>
    </row>
    <row r="25" spans="1:12" ht="27" customHeight="1">
      <c r="A25" s="147"/>
      <c r="B25" s="128"/>
      <c r="C25" s="16" t="s">
        <v>28</v>
      </c>
      <c r="D25" s="27" t="s">
        <v>59</v>
      </c>
      <c r="E25" s="71">
        <v>0</v>
      </c>
      <c r="F25" s="69">
        <v>0</v>
      </c>
      <c r="G25" s="69">
        <v>518</v>
      </c>
      <c r="H25" s="90" t="s">
        <v>0</v>
      </c>
      <c r="I25" s="82">
        <f>E25+F25+G25</f>
        <v>518</v>
      </c>
      <c r="J25" s="83">
        <f t="shared" si="0"/>
        <v>0.001</v>
      </c>
      <c r="L25" s="44"/>
    </row>
    <row r="26" spans="1:12" ht="27" customHeight="1">
      <c r="A26" s="147"/>
      <c r="B26" s="128"/>
      <c r="C26" s="16" t="s">
        <v>29</v>
      </c>
      <c r="D26" s="27" t="s">
        <v>59</v>
      </c>
      <c r="E26" s="71">
        <v>0</v>
      </c>
      <c r="F26" s="69">
        <v>64269</v>
      </c>
      <c r="G26" s="69">
        <v>12782</v>
      </c>
      <c r="H26" s="90" t="s">
        <v>0</v>
      </c>
      <c r="I26" s="82">
        <f>E26+F26+G26</f>
        <v>77051</v>
      </c>
      <c r="J26" s="83">
        <f t="shared" si="0"/>
        <v>0.229</v>
      </c>
      <c r="L26" s="44"/>
    </row>
    <row r="27" spans="1:12" ht="27" customHeight="1">
      <c r="A27" s="147"/>
      <c r="B27" s="129"/>
      <c r="C27" s="16" t="s">
        <v>35</v>
      </c>
      <c r="D27" s="27" t="s">
        <v>59</v>
      </c>
      <c r="E27" s="71">
        <f>SUM(E24:E26)</f>
        <v>44309</v>
      </c>
      <c r="F27" s="69">
        <f>SUM(F24:F26)</f>
        <v>90547</v>
      </c>
      <c r="G27" s="69">
        <f>SUM(G24:G26)</f>
        <v>13814</v>
      </c>
      <c r="H27" s="90" t="s">
        <v>0</v>
      </c>
      <c r="I27" s="82">
        <f>SUM(I24:I26)</f>
        <v>148670</v>
      </c>
      <c r="J27" s="83">
        <f t="shared" si="0"/>
        <v>0.443</v>
      </c>
      <c r="L27" s="44"/>
    </row>
    <row r="28" spans="1:12" ht="27" customHeight="1">
      <c r="A28" s="147"/>
      <c r="B28" s="127" t="s">
        <v>7</v>
      </c>
      <c r="C28" s="16" t="s">
        <v>30</v>
      </c>
      <c r="D28" s="27" t="s">
        <v>59</v>
      </c>
      <c r="E28" s="71">
        <v>0</v>
      </c>
      <c r="F28" s="69">
        <v>12230</v>
      </c>
      <c r="G28" s="69">
        <v>5773</v>
      </c>
      <c r="H28" s="90" t="s">
        <v>0</v>
      </c>
      <c r="I28" s="82">
        <f>E28+F28+G28</f>
        <v>18003</v>
      </c>
      <c r="J28" s="83">
        <f t="shared" si="0"/>
        <v>0.053</v>
      </c>
      <c r="L28" s="44"/>
    </row>
    <row r="29" spans="1:12" ht="27" customHeight="1">
      <c r="A29" s="147"/>
      <c r="B29" s="128"/>
      <c r="C29" s="16" t="s">
        <v>31</v>
      </c>
      <c r="D29" s="27" t="s">
        <v>59</v>
      </c>
      <c r="E29" s="71">
        <v>0</v>
      </c>
      <c r="F29" s="69">
        <v>17575</v>
      </c>
      <c r="G29" s="69">
        <v>344</v>
      </c>
      <c r="H29" s="90" t="s">
        <v>0</v>
      </c>
      <c r="I29" s="82">
        <f>E29+F29+G29</f>
        <v>17919</v>
      </c>
      <c r="J29" s="83">
        <f t="shared" si="0"/>
        <v>0.053</v>
      </c>
      <c r="L29" s="44"/>
    </row>
    <row r="30" spans="1:12" ht="27" customHeight="1">
      <c r="A30" s="147"/>
      <c r="B30" s="128"/>
      <c r="C30" s="16" t="s">
        <v>32</v>
      </c>
      <c r="D30" s="27" t="s">
        <v>59</v>
      </c>
      <c r="E30" s="71">
        <v>2412</v>
      </c>
      <c r="F30" s="69">
        <v>75693</v>
      </c>
      <c r="G30" s="69">
        <v>7542</v>
      </c>
      <c r="H30" s="90" t="s">
        <v>0</v>
      </c>
      <c r="I30" s="82">
        <f>E30+F30+G30</f>
        <v>85647</v>
      </c>
      <c r="J30" s="83">
        <f t="shared" si="0"/>
        <v>0.255</v>
      </c>
      <c r="L30" s="44"/>
    </row>
    <row r="31" spans="1:12" ht="27" customHeight="1">
      <c r="A31" s="147"/>
      <c r="B31" s="128"/>
      <c r="C31" s="16" t="s">
        <v>33</v>
      </c>
      <c r="D31" s="27" t="s">
        <v>59</v>
      </c>
      <c r="E31" s="71">
        <v>4522</v>
      </c>
      <c r="F31" s="69">
        <v>48071</v>
      </c>
      <c r="G31" s="69">
        <v>12300</v>
      </c>
      <c r="H31" s="90" t="s">
        <v>0</v>
      </c>
      <c r="I31" s="82">
        <f>E31+F31+G31</f>
        <v>64893</v>
      </c>
      <c r="J31" s="83">
        <f t="shared" si="0"/>
        <v>0.193</v>
      </c>
      <c r="L31" s="44"/>
    </row>
    <row r="32" spans="1:12" ht="27" customHeight="1">
      <c r="A32" s="147"/>
      <c r="B32" s="129"/>
      <c r="C32" s="16" t="s">
        <v>35</v>
      </c>
      <c r="D32" s="27" t="s">
        <v>59</v>
      </c>
      <c r="E32" s="79">
        <f>SUM(E28:E31)</f>
        <v>6934</v>
      </c>
      <c r="F32" s="87">
        <f>SUM(F28:F31)</f>
        <v>153569</v>
      </c>
      <c r="G32" s="87">
        <f>SUM(G28:G31)</f>
        <v>25959</v>
      </c>
      <c r="H32" s="91" t="s">
        <v>0</v>
      </c>
      <c r="I32" s="84">
        <f>SUM(I28:I31)</f>
        <v>186462</v>
      </c>
      <c r="J32" s="83">
        <f t="shared" si="0"/>
        <v>0.556</v>
      </c>
      <c r="L32" s="44"/>
    </row>
    <row r="33" spans="1:12" ht="27" customHeight="1" thickBot="1">
      <c r="A33" s="148"/>
      <c r="B33" s="28" t="s">
        <v>44</v>
      </c>
      <c r="C33" s="28"/>
      <c r="D33" s="29" t="s">
        <v>59</v>
      </c>
      <c r="E33" s="78" t="s">
        <v>0</v>
      </c>
      <c r="F33" s="88">
        <v>49980</v>
      </c>
      <c r="G33" s="88">
        <v>850</v>
      </c>
      <c r="H33" s="92" t="s">
        <v>0</v>
      </c>
      <c r="I33" s="85">
        <f>+F33+G33</f>
        <v>50830</v>
      </c>
      <c r="J33" s="86" t="s">
        <v>58</v>
      </c>
      <c r="L33" s="44"/>
    </row>
    <row r="34" ht="21.75" customHeight="1">
      <c r="B34" s="30" t="s">
        <v>50</v>
      </c>
    </row>
    <row r="35" ht="21.75" customHeight="1">
      <c r="B35" s="30" t="s">
        <v>51</v>
      </c>
    </row>
    <row r="36" ht="21.75" customHeight="1">
      <c r="B36" s="30" t="s">
        <v>52</v>
      </c>
    </row>
    <row r="37" ht="21.75" customHeight="1">
      <c r="B37" s="30" t="s">
        <v>53</v>
      </c>
    </row>
    <row r="38" ht="21.75" customHeight="1">
      <c r="B38" s="30" t="s">
        <v>54</v>
      </c>
    </row>
    <row r="39" ht="19.5" customHeight="1"/>
    <row r="40" spans="1:6" ht="27" customHeight="1" thickBot="1">
      <c r="A40" s="58" t="s">
        <v>133</v>
      </c>
      <c r="B40" s="48"/>
      <c r="C40" s="48"/>
      <c r="D40" s="49"/>
      <c r="E40" s="50"/>
      <c r="F40" s="50"/>
    </row>
    <row r="41" spans="1:10" s="11" customFormat="1" ht="27" customHeight="1" thickBot="1">
      <c r="A41" s="141" t="s">
        <v>45</v>
      </c>
      <c r="B41" s="142"/>
      <c r="C41" s="142"/>
      <c r="D41" s="143"/>
      <c r="E41" s="6" t="s">
        <v>8</v>
      </c>
      <c r="F41" s="7" t="s">
        <v>9</v>
      </c>
      <c r="G41" s="7" t="s">
        <v>10</v>
      </c>
      <c r="H41" s="8" t="s">
        <v>11</v>
      </c>
      <c r="I41" s="9" t="s">
        <v>47</v>
      </c>
      <c r="J41" s="10" t="s">
        <v>46</v>
      </c>
    </row>
    <row r="42" spans="1:10" ht="27" customHeight="1">
      <c r="A42" s="144" t="s">
        <v>43</v>
      </c>
      <c r="B42" s="145"/>
      <c r="C42" s="31" t="s">
        <v>41</v>
      </c>
      <c r="D42" s="32" t="s">
        <v>12</v>
      </c>
      <c r="E42" s="60">
        <v>42</v>
      </c>
      <c r="F42" s="53">
        <v>5</v>
      </c>
      <c r="G42" s="154">
        <v>5494</v>
      </c>
      <c r="H42" s="61" t="s">
        <v>0</v>
      </c>
      <c r="I42" s="115" t="s">
        <v>0</v>
      </c>
      <c r="J42" s="116"/>
    </row>
    <row r="43" spans="1:10" ht="27" customHeight="1">
      <c r="A43" s="144"/>
      <c r="B43" s="145"/>
      <c r="C43" s="16" t="s">
        <v>37</v>
      </c>
      <c r="D43" s="17" t="s">
        <v>12</v>
      </c>
      <c r="E43" s="163">
        <v>4</v>
      </c>
      <c r="F43" s="55">
        <v>821</v>
      </c>
      <c r="G43" s="155"/>
      <c r="H43" s="62" t="s">
        <v>2</v>
      </c>
      <c r="I43" s="111" t="s">
        <v>0</v>
      </c>
      <c r="J43" s="112"/>
    </row>
    <row r="44" spans="1:10" ht="27" customHeight="1">
      <c r="A44" s="144"/>
      <c r="B44" s="145"/>
      <c r="C44" s="16" t="s">
        <v>38</v>
      </c>
      <c r="D44" s="17" t="s">
        <v>12</v>
      </c>
      <c r="E44" s="164"/>
      <c r="F44" s="55">
        <v>494</v>
      </c>
      <c r="G44" s="155"/>
      <c r="H44" s="62" t="s">
        <v>2</v>
      </c>
      <c r="I44" s="111" t="s">
        <v>0</v>
      </c>
      <c r="J44" s="112"/>
    </row>
    <row r="45" spans="1:10" ht="27" customHeight="1">
      <c r="A45" s="144"/>
      <c r="B45" s="145"/>
      <c r="C45" s="16" t="s">
        <v>39</v>
      </c>
      <c r="D45" s="17" t="s">
        <v>12</v>
      </c>
      <c r="E45" s="165"/>
      <c r="F45" s="55">
        <v>37</v>
      </c>
      <c r="G45" s="155"/>
      <c r="H45" s="62" t="s">
        <v>2</v>
      </c>
      <c r="I45" s="111" t="s">
        <v>0</v>
      </c>
      <c r="J45" s="112"/>
    </row>
    <row r="46" spans="1:10" ht="27" customHeight="1">
      <c r="A46" s="144"/>
      <c r="B46" s="145"/>
      <c r="C46" s="16" t="s">
        <v>48</v>
      </c>
      <c r="D46" s="17" t="s">
        <v>12</v>
      </c>
      <c r="E46" s="54">
        <v>49</v>
      </c>
      <c r="F46" s="55">
        <v>48</v>
      </c>
      <c r="G46" s="156"/>
      <c r="H46" s="62" t="s">
        <v>2</v>
      </c>
      <c r="I46" s="111" t="s">
        <v>0</v>
      </c>
      <c r="J46" s="112"/>
    </row>
    <row r="47" spans="1:10" ht="27" customHeight="1">
      <c r="A47" s="144"/>
      <c r="B47" s="145"/>
      <c r="C47" s="16" t="s">
        <v>40</v>
      </c>
      <c r="D47" s="17" t="s">
        <v>12</v>
      </c>
      <c r="E47" s="54">
        <v>0</v>
      </c>
      <c r="F47" s="55">
        <v>9</v>
      </c>
      <c r="G47" s="55">
        <v>763</v>
      </c>
      <c r="H47" s="62" t="s">
        <v>2</v>
      </c>
      <c r="I47" s="111" t="s">
        <v>0</v>
      </c>
      <c r="J47" s="112"/>
    </row>
    <row r="48" spans="1:10" ht="27" customHeight="1" thickBot="1">
      <c r="A48" s="144"/>
      <c r="B48" s="145"/>
      <c r="C48" s="33" t="s">
        <v>35</v>
      </c>
      <c r="D48" s="34" t="s">
        <v>12</v>
      </c>
      <c r="E48" s="68">
        <f>+SUM(E42:E47)</f>
        <v>95</v>
      </c>
      <c r="F48" s="70">
        <f>+SUM(F42:F47)</f>
        <v>1414</v>
      </c>
      <c r="G48" s="66">
        <f>+SUM(G42:G47)</f>
        <v>6257</v>
      </c>
      <c r="H48" s="67">
        <v>8100</v>
      </c>
      <c r="I48" s="125">
        <f>SUM(E48:H48)</f>
        <v>15866</v>
      </c>
      <c r="J48" s="126"/>
    </row>
    <row r="49" spans="1:10" ht="27" customHeight="1" thickBot="1">
      <c r="A49" s="141" t="s">
        <v>13</v>
      </c>
      <c r="B49" s="142"/>
      <c r="C49" s="142"/>
      <c r="D49" s="22" t="s">
        <v>14</v>
      </c>
      <c r="E49" s="59" t="s">
        <v>2</v>
      </c>
      <c r="F49" s="64">
        <v>119528578</v>
      </c>
      <c r="G49" s="64">
        <v>4520814</v>
      </c>
      <c r="H49" s="65">
        <v>416209</v>
      </c>
      <c r="I49" s="113">
        <f>F49+G49+H49</f>
        <v>124465601</v>
      </c>
      <c r="J49" s="114"/>
    </row>
    <row r="50" spans="1:10" ht="27" customHeight="1" thickBot="1">
      <c r="A50" s="130" t="s">
        <v>3</v>
      </c>
      <c r="B50" s="131"/>
      <c r="C50" s="131"/>
      <c r="D50" s="23" t="s">
        <v>4</v>
      </c>
      <c r="E50" s="149" t="s">
        <v>134</v>
      </c>
      <c r="F50" s="150"/>
      <c r="G50" s="150"/>
      <c r="H50" s="151"/>
      <c r="I50" s="119">
        <v>97.7</v>
      </c>
      <c r="J50" s="120"/>
    </row>
    <row r="51" spans="1:10" ht="27" customHeight="1" thickBot="1">
      <c r="A51" s="134" t="s">
        <v>15</v>
      </c>
      <c r="B51" s="24" t="s">
        <v>16</v>
      </c>
      <c r="C51" s="24"/>
      <c r="D51" s="25" t="s">
        <v>59</v>
      </c>
      <c r="E51" s="75">
        <v>4705386</v>
      </c>
      <c r="F51" s="74">
        <v>14768166</v>
      </c>
      <c r="G51" s="74">
        <v>645977</v>
      </c>
      <c r="H51" s="93">
        <v>30383</v>
      </c>
      <c r="I51" s="121">
        <f>F51+G51</f>
        <v>15414143</v>
      </c>
      <c r="J51" s="122"/>
    </row>
    <row r="52" spans="1:10" ht="27" customHeight="1" thickBot="1">
      <c r="A52" s="135"/>
      <c r="B52" s="26" t="s">
        <v>17</v>
      </c>
      <c r="C52" s="26"/>
      <c r="D52" s="27" t="s">
        <v>59</v>
      </c>
      <c r="E52" s="71">
        <v>4693109</v>
      </c>
      <c r="F52" s="69">
        <v>13707677</v>
      </c>
      <c r="G52" s="69">
        <v>496808</v>
      </c>
      <c r="H52" s="94">
        <v>21268</v>
      </c>
      <c r="I52" s="107">
        <f>+F52+G52</f>
        <v>14204485</v>
      </c>
      <c r="J52" s="108"/>
    </row>
    <row r="53" spans="1:10" ht="27" customHeight="1" thickBot="1">
      <c r="A53" s="135"/>
      <c r="B53" s="26" t="s">
        <v>18</v>
      </c>
      <c r="C53" s="26"/>
      <c r="D53" s="27" t="s">
        <v>1</v>
      </c>
      <c r="E53" s="97">
        <f>+ROUND(E52/E51*100,1)</f>
        <v>99.7</v>
      </c>
      <c r="F53" s="72">
        <f>+ROUND(F52/F51*100,1)</f>
        <v>92.8</v>
      </c>
      <c r="G53" s="72">
        <f>+ROUND(G52/G51*100,1)</f>
        <v>76.9</v>
      </c>
      <c r="H53" s="95">
        <v>70</v>
      </c>
      <c r="I53" s="123">
        <f>+ROUND(I52/I51*100,1)</f>
        <v>92.2</v>
      </c>
      <c r="J53" s="124"/>
    </row>
    <row r="54" spans="1:10" ht="27" customHeight="1" thickBot="1">
      <c r="A54" s="135"/>
      <c r="B54" s="26" t="s">
        <v>19</v>
      </c>
      <c r="C54" s="26"/>
      <c r="D54" s="27" t="s">
        <v>59</v>
      </c>
      <c r="E54" s="71">
        <v>4688854</v>
      </c>
      <c r="F54" s="69">
        <v>13300548</v>
      </c>
      <c r="G54" s="69">
        <v>496808</v>
      </c>
      <c r="H54" s="94">
        <v>21268</v>
      </c>
      <c r="I54" s="107">
        <f>F54+G54</f>
        <v>13797356</v>
      </c>
      <c r="J54" s="108"/>
    </row>
    <row r="55" spans="1:10" ht="27" customHeight="1" thickBot="1">
      <c r="A55" s="135"/>
      <c r="B55" s="26" t="s">
        <v>20</v>
      </c>
      <c r="C55" s="26"/>
      <c r="D55" s="27" t="s">
        <v>1</v>
      </c>
      <c r="E55" s="97">
        <f>+ROUND(E54/E51*100,1)</f>
        <v>99.6</v>
      </c>
      <c r="F55" s="72">
        <f>+ROUND(F54/F51*100,1)</f>
        <v>90.1</v>
      </c>
      <c r="G55" s="72">
        <f>+ROUND(G54/G51*100,1)</f>
        <v>76.9</v>
      </c>
      <c r="H55" s="95">
        <v>70</v>
      </c>
      <c r="I55" s="109">
        <f>+ROUND(I54/I51*100,1)</f>
        <v>89.5</v>
      </c>
      <c r="J55" s="110"/>
    </row>
    <row r="56" spans="1:10" ht="27" customHeight="1" thickBot="1">
      <c r="A56" s="135"/>
      <c r="B56" s="26" t="s">
        <v>21</v>
      </c>
      <c r="C56" s="26"/>
      <c r="D56" s="27" t="s">
        <v>59</v>
      </c>
      <c r="E56" s="71">
        <v>14485</v>
      </c>
      <c r="F56" s="69">
        <v>46383</v>
      </c>
      <c r="G56" s="69">
        <v>2324</v>
      </c>
      <c r="H56" s="90" t="s">
        <v>0</v>
      </c>
      <c r="I56" s="107">
        <f>F56+G56</f>
        <v>48707</v>
      </c>
      <c r="J56" s="108"/>
    </row>
    <row r="57" spans="1:10" ht="27" customHeight="1" thickBot="1">
      <c r="A57" s="135"/>
      <c r="B57" s="26" t="s">
        <v>22</v>
      </c>
      <c r="C57" s="26"/>
      <c r="D57" s="27" t="s">
        <v>59</v>
      </c>
      <c r="E57" s="71">
        <v>12891</v>
      </c>
      <c r="F57" s="69">
        <v>40611</v>
      </c>
      <c r="G57" s="69">
        <v>1770</v>
      </c>
      <c r="H57" s="90" t="s">
        <v>0</v>
      </c>
      <c r="I57" s="107">
        <f>F57+G57</f>
        <v>42381</v>
      </c>
      <c r="J57" s="108"/>
    </row>
    <row r="58" spans="1:10" ht="27" customHeight="1" thickBot="1">
      <c r="A58" s="135"/>
      <c r="B58" s="26" t="s">
        <v>23</v>
      </c>
      <c r="C58" s="26"/>
      <c r="D58" s="27" t="s">
        <v>24</v>
      </c>
      <c r="E58" s="77" t="s">
        <v>2</v>
      </c>
      <c r="F58" s="69">
        <v>387</v>
      </c>
      <c r="G58" s="69">
        <f>+ROUND(G56/G49*1000*1000,0)</f>
        <v>514</v>
      </c>
      <c r="H58" s="90" t="s">
        <v>0</v>
      </c>
      <c r="I58" s="107">
        <f>+ROUND(I56/I49*1000*1000,0)</f>
        <v>391</v>
      </c>
      <c r="J58" s="108"/>
    </row>
    <row r="59" spans="1:10" ht="27" customHeight="1" thickBot="1">
      <c r="A59" s="135"/>
      <c r="B59" s="28" t="s">
        <v>25</v>
      </c>
      <c r="C59" s="28"/>
      <c r="D59" s="29" t="s">
        <v>24</v>
      </c>
      <c r="E59" s="78" t="s">
        <v>2</v>
      </c>
      <c r="F59" s="73">
        <v>338</v>
      </c>
      <c r="G59" s="73">
        <f>+ROUND(G57/G49*1000*1000,0)</f>
        <v>392</v>
      </c>
      <c r="H59" s="96">
        <v>200</v>
      </c>
      <c r="I59" s="132">
        <f>+ROUND(I57/I49*1000*1000,0)</f>
        <v>341</v>
      </c>
      <c r="J59" s="133"/>
    </row>
    <row r="60" spans="1:10" ht="27" customHeight="1">
      <c r="A60" s="146" t="s">
        <v>26</v>
      </c>
      <c r="B60" s="24" t="s">
        <v>27</v>
      </c>
      <c r="C60" s="24"/>
      <c r="D60" s="25" t="s">
        <v>59</v>
      </c>
      <c r="E60" s="75">
        <f>E64+E68+E69</f>
        <v>4845583</v>
      </c>
      <c r="F60" s="98">
        <f>F64+F68+F69</f>
        <v>10627217</v>
      </c>
      <c r="G60" s="99" t="s">
        <v>2</v>
      </c>
      <c r="H60" s="89" t="s">
        <v>0</v>
      </c>
      <c r="I60" s="80">
        <f>+I64+I68+I69</f>
        <v>15472800</v>
      </c>
      <c r="J60" s="81">
        <v>1</v>
      </c>
    </row>
    <row r="61" spans="1:11" ht="27" customHeight="1">
      <c r="A61" s="147"/>
      <c r="B61" s="127" t="s">
        <v>6</v>
      </c>
      <c r="C61" s="16" t="s">
        <v>5</v>
      </c>
      <c r="D61" s="27" t="s">
        <v>59</v>
      </c>
      <c r="E61" s="71">
        <v>3977976</v>
      </c>
      <c r="F61" s="100">
        <v>3346089</v>
      </c>
      <c r="G61" s="101" t="s">
        <v>2</v>
      </c>
      <c r="H61" s="90" t="s">
        <v>0</v>
      </c>
      <c r="I61" s="82">
        <f>E61+F61</f>
        <v>7324065</v>
      </c>
      <c r="J61" s="83">
        <v>0.472</v>
      </c>
      <c r="K61" s="47"/>
    </row>
    <row r="62" spans="1:10" ht="27" customHeight="1">
      <c r="A62" s="147"/>
      <c r="B62" s="128"/>
      <c r="C62" s="16" t="s">
        <v>28</v>
      </c>
      <c r="D62" s="27" t="s">
        <v>59</v>
      </c>
      <c r="E62" s="71">
        <v>63070</v>
      </c>
      <c r="F62" s="100">
        <v>164194</v>
      </c>
      <c r="G62" s="101" t="s">
        <v>2</v>
      </c>
      <c r="H62" s="90" t="s">
        <v>0</v>
      </c>
      <c r="I62" s="82">
        <f>E62+F62</f>
        <v>227264</v>
      </c>
      <c r="J62" s="83">
        <v>0.013</v>
      </c>
    </row>
    <row r="63" spans="1:10" ht="27" customHeight="1">
      <c r="A63" s="147"/>
      <c r="B63" s="128"/>
      <c r="C63" s="16" t="s">
        <v>29</v>
      </c>
      <c r="D63" s="27" t="s">
        <v>59</v>
      </c>
      <c r="E63" s="71">
        <v>687696</v>
      </c>
      <c r="F63" s="100">
        <v>3289011</v>
      </c>
      <c r="G63" s="101" t="s">
        <v>2</v>
      </c>
      <c r="H63" s="90" t="s">
        <v>0</v>
      </c>
      <c r="I63" s="82">
        <f>E63+F63</f>
        <v>3976707</v>
      </c>
      <c r="J63" s="83">
        <v>0.254</v>
      </c>
    </row>
    <row r="64" spans="1:10" ht="27" customHeight="1">
      <c r="A64" s="147"/>
      <c r="B64" s="129"/>
      <c r="C64" s="16" t="s">
        <v>35</v>
      </c>
      <c r="D64" s="27" t="s">
        <v>59</v>
      </c>
      <c r="E64" s="71">
        <f>SUM(E61:E63)</f>
        <v>4728742</v>
      </c>
      <c r="F64" s="100">
        <f>SUM(F61:F63)</f>
        <v>6799294</v>
      </c>
      <c r="G64" s="101" t="s">
        <v>2</v>
      </c>
      <c r="H64" s="90" t="s">
        <v>0</v>
      </c>
      <c r="I64" s="82">
        <f>SUM(I61:I63)</f>
        <v>11528036</v>
      </c>
      <c r="J64" s="83">
        <v>0.739</v>
      </c>
    </row>
    <row r="65" spans="1:10" ht="27" customHeight="1">
      <c r="A65" s="147"/>
      <c r="B65" s="127" t="s">
        <v>7</v>
      </c>
      <c r="C65" s="16" t="s">
        <v>30</v>
      </c>
      <c r="D65" s="27" t="s">
        <v>59</v>
      </c>
      <c r="E65" s="71">
        <v>45587</v>
      </c>
      <c r="F65" s="100">
        <v>529391</v>
      </c>
      <c r="G65" s="101" t="s">
        <v>2</v>
      </c>
      <c r="H65" s="90" t="s">
        <v>0</v>
      </c>
      <c r="I65" s="82">
        <f>E65+F65</f>
        <v>574978</v>
      </c>
      <c r="J65" s="83">
        <v>0.037</v>
      </c>
    </row>
    <row r="66" spans="1:10" ht="27" customHeight="1">
      <c r="A66" s="147"/>
      <c r="B66" s="128"/>
      <c r="C66" s="16" t="s">
        <v>31</v>
      </c>
      <c r="D66" s="27" t="s">
        <v>59</v>
      </c>
      <c r="E66" s="71">
        <v>14494</v>
      </c>
      <c r="F66" s="100">
        <v>1048926</v>
      </c>
      <c r="G66" s="101" t="s">
        <v>2</v>
      </c>
      <c r="H66" s="90" t="s">
        <v>0</v>
      </c>
      <c r="I66" s="82">
        <f>E66+F66</f>
        <v>1063420</v>
      </c>
      <c r="J66" s="83">
        <v>0.069</v>
      </c>
    </row>
    <row r="67" spans="1:10" ht="27" customHeight="1">
      <c r="A67" s="147"/>
      <c r="B67" s="128"/>
      <c r="C67" s="16" t="s">
        <v>32</v>
      </c>
      <c r="D67" s="27" t="s">
        <v>59</v>
      </c>
      <c r="E67" s="71">
        <v>20997</v>
      </c>
      <c r="F67" s="100">
        <v>1966548</v>
      </c>
      <c r="G67" s="101" t="s">
        <v>2</v>
      </c>
      <c r="H67" s="90" t="s">
        <v>0</v>
      </c>
      <c r="I67" s="82">
        <f>E67+F67</f>
        <v>1987545</v>
      </c>
      <c r="J67" s="83">
        <v>0.128</v>
      </c>
    </row>
    <row r="68" spans="1:10" ht="27" customHeight="1">
      <c r="A68" s="147"/>
      <c r="B68" s="129"/>
      <c r="C68" s="16" t="s">
        <v>35</v>
      </c>
      <c r="D68" s="27" t="s">
        <v>59</v>
      </c>
      <c r="E68" s="79">
        <f>SUM(E65:E67)</f>
        <v>81078</v>
      </c>
      <c r="F68" s="102">
        <f>SUM(F65:F67)</f>
        <v>3544865</v>
      </c>
      <c r="G68" s="101" t="s">
        <v>2</v>
      </c>
      <c r="H68" s="91" t="s">
        <v>0</v>
      </c>
      <c r="I68" s="84">
        <f>SUM(I65:I67)</f>
        <v>3625943</v>
      </c>
      <c r="J68" s="83">
        <v>0.234</v>
      </c>
    </row>
    <row r="69" spans="1:10" ht="27" customHeight="1">
      <c r="A69" s="147"/>
      <c r="B69" s="35" t="s">
        <v>49</v>
      </c>
      <c r="C69" s="36"/>
      <c r="D69" s="37" t="s">
        <v>59</v>
      </c>
      <c r="E69" s="71">
        <v>35763</v>
      </c>
      <c r="F69" s="102">
        <v>283058</v>
      </c>
      <c r="G69" s="103" t="s">
        <v>2</v>
      </c>
      <c r="H69" s="91" t="s">
        <v>2</v>
      </c>
      <c r="I69" s="84">
        <f>E69+F69</f>
        <v>318821</v>
      </c>
      <c r="J69" s="83">
        <f>ROUND(I69/$I$60,3)</f>
        <v>0.021</v>
      </c>
    </row>
    <row r="70" spans="1:10" ht="27" customHeight="1" thickBot="1">
      <c r="A70" s="148"/>
      <c r="B70" s="28" t="s">
        <v>44</v>
      </c>
      <c r="C70" s="28"/>
      <c r="D70" s="29" t="s">
        <v>59</v>
      </c>
      <c r="E70" s="104">
        <v>6774</v>
      </c>
      <c r="F70" s="104">
        <v>4814345</v>
      </c>
      <c r="G70" s="105" t="s">
        <v>2</v>
      </c>
      <c r="H70" s="92" t="s">
        <v>0</v>
      </c>
      <c r="I70" s="104">
        <f>E70+F70</f>
        <v>4821119</v>
      </c>
      <c r="J70" s="106" t="s">
        <v>58</v>
      </c>
    </row>
    <row r="71" ht="21.75" customHeight="1">
      <c r="B71" s="38" t="s">
        <v>57</v>
      </c>
    </row>
    <row r="72" ht="21.75" customHeight="1">
      <c r="B72" s="30" t="s">
        <v>135</v>
      </c>
    </row>
    <row r="73" ht="21.75" customHeight="1">
      <c r="B73" s="30" t="s">
        <v>55</v>
      </c>
    </row>
    <row r="74" ht="21.75" customHeight="1">
      <c r="B74" s="30" t="s">
        <v>56</v>
      </c>
    </row>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sheetData>
  <sheetProtection/>
  <mergeCells count="56">
    <mergeCell ref="A12:C12"/>
    <mergeCell ref="A13:C13"/>
    <mergeCell ref="A49:C49"/>
    <mergeCell ref="G42:G46"/>
    <mergeCell ref="A5:B11"/>
    <mergeCell ref="E43:E45"/>
    <mergeCell ref="A4:D4"/>
    <mergeCell ref="A41:D41"/>
    <mergeCell ref="A42:B48"/>
    <mergeCell ref="I11:J11"/>
    <mergeCell ref="A60:A70"/>
    <mergeCell ref="E13:H13"/>
    <mergeCell ref="E50:H50"/>
    <mergeCell ref="B28:B32"/>
    <mergeCell ref="A14:A22"/>
    <mergeCell ref="A23:A33"/>
    <mergeCell ref="A51:A59"/>
    <mergeCell ref="B24:B27"/>
    <mergeCell ref="B61:B64"/>
    <mergeCell ref="I43:J43"/>
    <mergeCell ref="I5:J5"/>
    <mergeCell ref="I12:J12"/>
    <mergeCell ref="I13:J13"/>
    <mergeCell ref="I6:J6"/>
    <mergeCell ref="I7:J7"/>
    <mergeCell ref="I59:J59"/>
    <mergeCell ref="I47:J47"/>
    <mergeCell ref="I48:J48"/>
    <mergeCell ref="B65:B68"/>
    <mergeCell ref="I14:J14"/>
    <mergeCell ref="I15:J15"/>
    <mergeCell ref="I16:J16"/>
    <mergeCell ref="I17:J17"/>
    <mergeCell ref="A50:C50"/>
    <mergeCell ref="I21:J21"/>
    <mergeCell ref="I22:J22"/>
    <mergeCell ref="I42:J42"/>
    <mergeCell ref="I8:J8"/>
    <mergeCell ref="I9:J9"/>
    <mergeCell ref="I10:J10"/>
    <mergeCell ref="I55:J55"/>
    <mergeCell ref="I56:J56"/>
    <mergeCell ref="I50:J50"/>
    <mergeCell ref="I51:J51"/>
    <mergeCell ref="I52:J52"/>
    <mergeCell ref="I53:J53"/>
    <mergeCell ref="I57:J57"/>
    <mergeCell ref="I58:J58"/>
    <mergeCell ref="I18:J18"/>
    <mergeCell ref="I45:J45"/>
    <mergeCell ref="I46:J46"/>
    <mergeCell ref="I44:J44"/>
    <mergeCell ref="I19:J19"/>
    <mergeCell ref="I20:J20"/>
    <mergeCell ref="I54:J54"/>
    <mergeCell ref="I49:J49"/>
  </mergeCells>
  <printOptions horizontalCentered="1"/>
  <pageMargins left="0.984251968503937" right="0.5905511811023623" top="0.1968503937007874" bottom="0.3937007874015748" header="0.5118110236220472" footer="0.2755905511811024"/>
  <pageSetup horizontalDpi="600" verticalDpi="600" orientation="portrait" paperSize="9" scale="45" r:id="rId1"/>
  <ignoredErrors>
    <ignoredError sqref="E64" formulaRange="1"/>
    <ignoredError sqref="I55" formula="1"/>
  </ignoredErrors>
</worksheet>
</file>

<file path=xl/worksheets/sheet2.xml><?xml version="1.0" encoding="utf-8"?>
<worksheet xmlns="http://schemas.openxmlformats.org/spreadsheetml/2006/main" xmlns:r="http://schemas.openxmlformats.org/officeDocument/2006/relationships">
  <sheetPr>
    <tabColor indexed="13"/>
  </sheetPr>
  <dimension ref="A2:I76"/>
  <sheetViews>
    <sheetView zoomScalePageLayoutView="0" workbookViewId="0" topLeftCell="A49">
      <selection activeCell="G70" sqref="G70"/>
    </sheetView>
  </sheetViews>
  <sheetFormatPr defaultColWidth="9.00390625" defaultRowHeight="13.5"/>
  <cols>
    <col min="1" max="1" width="16.375" style="0" customWidth="1"/>
    <col min="2" max="2" width="9.00390625" style="40" customWidth="1"/>
    <col min="3" max="3" width="15.625" style="40" customWidth="1"/>
    <col min="6" max="6" width="17.125" style="0" customWidth="1"/>
    <col min="7" max="7" width="9.00390625" style="40" customWidth="1"/>
    <col min="8" max="8" width="15.875" style="40" customWidth="1"/>
  </cols>
  <sheetData>
    <row r="2" spans="1:8" ht="13.5">
      <c r="A2" t="s">
        <v>60</v>
      </c>
      <c r="C2" s="40" t="s">
        <v>127</v>
      </c>
      <c r="F2" t="s">
        <v>128</v>
      </c>
      <c r="H2" s="40" t="s">
        <v>127</v>
      </c>
    </row>
    <row r="4" spans="1:9" ht="13.5">
      <c r="A4" t="s">
        <v>61</v>
      </c>
      <c r="B4" s="40">
        <v>111709</v>
      </c>
      <c r="C4" s="40" t="s">
        <v>64</v>
      </c>
      <c r="D4">
        <v>887</v>
      </c>
      <c r="F4" t="s">
        <v>61</v>
      </c>
      <c r="G4" s="40">
        <v>95573</v>
      </c>
      <c r="H4" s="40" t="s">
        <v>64</v>
      </c>
      <c r="I4">
        <v>629</v>
      </c>
    </row>
    <row r="5" spans="1:9" ht="13.5">
      <c r="A5" t="s">
        <v>62</v>
      </c>
      <c r="B5" s="40">
        <v>14691</v>
      </c>
      <c r="C5" s="40" t="s">
        <v>69</v>
      </c>
      <c r="D5">
        <v>694</v>
      </c>
      <c r="F5" t="s">
        <v>62</v>
      </c>
      <c r="G5" s="40">
        <v>12978</v>
      </c>
      <c r="H5" s="40" t="s">
        <v>69</v>
      </c>
      <c r="I5">
        <v>184</v>
      </c>
    </row>
    <row r="6" spans="1:9" ht="13.5">
      <c r="A6" t="s">
        <v>63</v>
      </c>
      <c r="B6" s="40">
        <v>40303</v>
      </c>
      <c r="C6" s="40" t="s">
        <v>84</v>
      </c>
      <c r="D6">
        <v>10</v>
      </c>
      <c r="F6" t="s">
        <v>63</v>
      </c>
      <c r="G6" s="40">
        <v>34622</v>
      </c>
      <c r="H6" s="40" t="s">
        <v>84</v>
      </c>
      <c r="I6">
        <v>9</v>
      </c>
    </row>
    <row r="7" spans="1:9" ht="13.5">
      <c r="A7" t="s">
        <v>64</v>
      </c>
      <c r="B7" s="40">
        <v>85128</v>
      </c>
      <c r="C7" s="40" t="s">
        <v>95</v>
      </c>
      <c r="D7">
        <v>184</v>
      </c>
      <c r="F7" t="s">
        <v>64</v>
      </c>
      <c r="G7" s="40">
        <v>75496</v>
      </c>
      <c r="H7" s="40" t="s">
        <v>95</v>
      </c>
      <c r="I7">
        <v>372</v>
      </c>
    </row>
    <row r="8" spans="1:9" ht="13.5">
      <c r="A8" t="s">
        <v>65</v>
      </c>
      <c r="B8" s="40">
        <v>33533</v>
      </c>
      <c r="C8" s="40" t="s">
        <v>96</v>
      </c>
      <c r="D8">
        <v>646</v>
      </c>
      <c r="F8" t="s">
        <v>65</v>
      </c>
      <c r="G8" s="40">
        <v>25584</v>
      </c>
      <c r="H8" s="40" t="s">
        <v>96</v>
      </c>
      <c r="I8">
        <v>646</v>
      </c>
    </row>
    <row r="9" spans="1:9" ht="13.5">
      <c r="A9" t="s">
        <v>66</v>
      </c>
      <c r="B9" s="40">
        <v>24060</v>
      </c>
      <c r="C9" s="40" t="s">
        <v>102</v>
      </c>
      <c r="D9">
        <v>218</v>
      </c>
      <c r="F9" t="s">
        <v>66</v>
      </c>
      <c r="G9" s="40">
        <v>15671</v>
      </c>
      <c r="H9" s="40" t="s">
        <v>102</v>
      </c>
      <c r="I9">
        <v>218</v>
      </c>
    </row>
    <row r="10" spans="1:7" ht="13.5">
      <c r="A10" t="s">
        <v>67</v>
      </c>
      <c r="B10" s="40">
        <v>12861</v>
      </c>
      <c r="F10" t="s">
        <v>67</v>
      </c>
      <c r="G10" s="40">
        <v>11036</v>
      </c>
    </row>
    <row r="11" spans="1:7" ht="13.5">
      <c r="A11" t="s">
        <v>68</v>
      </c>
      <c r="B11" s="40">
        <v>22246</v>
      </c>
      <c r="F11" t="s">
        <v>68</v>
      </c>
      <c r="G11" s="40">
        <v>18510</v>
      </c>
    </row>
    <row r="12" spans="1:7" ht="13.5">
      <c r="A12" t="s">
        <v>69</v>
      </c>
      <c r="B12" s="40">
        <v>21461</v>
      </c>
      <c r="F12" t="s">
        <v>69</v>
      </c>
      <c r="G12" s="40">
        <v>12118</v>
      </c>
    </row>
    <row r="13" spans="1:7" ht="13.5">
      <c r="A13" t="s">
        <v>70</v>
      </c>
      <c r="B13" s="40">
        <v>24519</v>
      </c>
      <c r="F13" t="s">
        <v>70</v>
      </c>
      <c r="G13" s="40">
        <v>20274</v>
      </c>
    </row>
    <row r="14" spans="1:7" ht="13.5">
      <c r="A14" t="s">
        <v>71</v>
      </c>
      <c r="B14" s="40">
        <v>4675</v>
      </c>
      <c r="F14" t="s">
        <v>71</v>
      </c>
      <c r="G14" s="40">
        <v>3671</v>
      </c>
    </row>
    <row r="15" spans="1:7" ht="13.5">
      <c r="A15" t="s">
        <v>72</v>
      </c>
      <c r="B15" s="40">
        <v>10576</v>
      </c>
      <c r="F15" t="s">
        <v>72</v>
      </c>
      <c r="G15" s="40">
        <v>9000</v>
      </c>
    </row>
    <row r="16" spans="1:7" ht="13.5">
      <c r="A16" t="s">
        <v>73</v>
      </c>
      <c r="B16" s="40">
        <v>6010</v>
      </c>
      <c r="F16" t="s">
        <v>73</v>
      </c>
      <c r="G16" s="40">
        <v>4877</v>
      </c>
    </row>
    <row r="17" spans="1:7" ht="13.5">
      <c r="A17" t="s">
        <v>74</v>
      </c>
      <c r="B17" s="40">
        <v>2950</v>
      </c>
      <c r="F17" t="s">
        <v>74</v>
      </c>
      <c r="G17" s="40">
        <v>2403</v>
      </c>
    </row>
    <row r="18" spans="1:7" ht="13.5">
      <c r="A18" t="s">
        <v>75</v>
      </c>
      <c r="B18" s="40">
        <v>10289</v>
      </c>
      <c r="F18" t="s">
        <v>75</v>
      </c>
      <c r="G18" s="40">
        <v>5104</v>
      </c>
    </row>
    <row r="19" spans="1:7" ht="13.5">
      <c r="A19" t="s">
        <v>76</v>
      </c>
      <c r="B19" s="40">
        <v>3920</v>
      </c>
      <c r="F19" t="s">
        <v>76</v>
      </c>
      <c r="G19" s="40">
        <v>3252</v>
      </c>
    </row>
    <row r="20" spans="1:7" ht="13.5">
      <c r="A20" t="s">
        <v>77</v>
      </c>
      <c r="B20" s="40">
        <v>5461</v>
      </c>
      <c r="F20" t="s">
        <v>77</v>
      </c>
      <c r="G20" s="40">
        <v>2225</v>
      </c>
    </row>
    <row r="21" spans="1:7" ht="13.5">
      <c r="A21" t="s">
        <v>78</v>
      </c>
      <c r="B21" s="40">
        <v>8764</v>
      </c>
      <c r="F21" t="s">
        <v>78</v>
      </c>
      <c r="G21" s="40">
        <v>6647</v>
      </c>
    </row>
    <row r="22" spans="1:7" ht="13.5">
      <c r="A22" t="s">
        <v>79</v>
      </c>
      <c r="B22" s="40">
        <v>2230</v>
      </c>
      <c r="F22" t="s">
        <v>79</v>
      </c>
      <c r="G22" s="40">
        <v>1707</v>
      </c>
    </row>
    <row r="23" spans="1:7" ht="13.5">
      <c r="A23" t="s">
        <v>80</v>
      </c>
      <c r="B23" s="40">
        <v>8302</v>
      </c>
      <c r="F23" t="s">
        <v>80</v>
      </c>
      <c r="G23" s="40">
        <v>6888</v>
      </c>
    </row>
    <row r="24" spans="1:7" ht="13.5">
      <c r="A24" t="s">
        <v>81</v>
      </c>
      <c r="B24" s="40">
        <v>13614</v>
      </c>
      <c r="F24" t="s">
        <v>81</v>
      </c>
      <c r="G24" s="40">
        <v>11942</v>
      </c>
    </row>
    <row r="25" spans="1:7" ht="13.5">
      <c r="A25" t="s">
        <v>82</v>
      </c>
      <c r="B25" s="40">
        <v>3318</v>
      </c>
      <c r="F25" t="s">
        <v>82</v>
      </c>
      <c r="G25" s="40">
        <v>2668</v>
      </c>
    </row>
    <row r="26" spans="1:7" ht="13.5">
      <c r="A26" t="s">
        <v>83</v>
      </c>
      <c r="B26" s="40">
        <v>7372</v>
      </c>
      <c r="F26" t="s">
        <v>83</v>
      </c>
      <c r="G26" s="40">
        <v>5973</v>
      </c>
    </row>
    <row r="27" spans="1:7" ht="13.5">
      <c r="A27" t="s">
        <v>84</v>
      </c>
      <c r="B27" s="40">
        <v>15484</v>
      </c>
      <c r="F27" t="s">
        <v>84</v>
      </c>
      <c r="G27" s="40">
        <v>13192</v>
      </c>
    </row>
    <row r="28" spans="1:7" ht="13.5">
      <c r="A28" t="s">
        <v>85</v>
      </c>
      <c r="B28" s="40">
        <v>29304</v>
      </c>
      <c r="F28" t="s">
        <v>85</v>
      </c>
      <c r="G28" s="40">
        <v>24871</v>
      </c>
    </row>
    <row r="29" spans="1:7" ht="13.5">
      <c r="A29" t="s">
        <v>86</v>
      </c>
      <c r="B29" s="40">
        <v>45364</v>
      </c>
      <c r="F29" t="s">
        <v>86</v>
      </c>
      <c r="G29" s="40">
        <v>39693</v>
      </c>
    </row>
    <row r="30" spans="1:7" ht="13.5">
      <c r="A30" t="s">
        <v>87</v>
      </c>
      <c r="B30" s="40">
        <v>13065</v>
      </c>
      <c r="F30" t="s">
        <v>87</v>
      </c>
      <c r="G30" s="40">
        <v>10688</v>
      </c>
    </row>
    <row r="31" spans="1:7" ht="13.5">
      <c r="A31" t="s">
        <v>88</v>
      </c>
      <c r="B31" s="40">
        <v>2398</v>
      </c>
      <c r="F31" t="s">
        <v>88</v>
      </c>
      <c r="G31" s="40">
        <v>1534</v>
      </c>
    </row>
    <row r="32" spans="1:7" ht="13.5">
      <c r="A32" t="s">
        <v>89</v>
      </c>
      <c r="B32" s="40">
        <v>4119</v>
      </c>
      <c r="F32" t="s">
        <v>89</v>
      </c>
      <c r="G32" s="40">
        <v>3751</v>
      </c>
    </row>
    <row r="33" spans="1:7" ht="13.5">
      <c r="A33" t="s">
        <v>90</v>
      </c>
      <c r="B33" s="40">
        <v>4834</v>
      </c>
      <c r="F33" t="s">
        <v>90</v>
      </c>
      <c r="G33" s="40">
        <v>2082</v>
      </c>
    </row>
    <row r="34" spans="1:7" ht="13.5">
      <c r="A34" t="s">
        <v>91</v>
      </c>
      <c r="B34" s="40">
        <v>10621</v>
      </c>
      <c r="F34" t="s">
        <v>91</v>
      </c>
      <c r="G34" s="40">
        <v>9195</v>
      </c>
    </row>
    <row r="35" spans="1:7" ht="13.5">
      <c r="A35" t="s">
        <v>92</v>
      </c>
      <c r="B35" s="40">
        <v>28919</v>
      </c>
      <c r="F35" t="s">
        <v>92</v>
      </c>
      <c r="G35" s="40">
        <v>24159</v>
      </c>
    </row>
    <row r="36" spans="1:7" ht="13.5">
      <c r="A36" t="s">
        <v>93</v>
      </c>
      <c r="B36" s="40">
        <v>28724</v>
      </c>
      <c r="F36" t="s">
        <v>93</v>
      </c>
      <c r="G36" s="40">
        <v>24964</v>
      </c>
    </row>
    <row r="37" spans="1:7" ht="13.5">
      <c r="A37" t="s">
        <v>94</v>
      </c>
      <c r="B37" s="40">
        <v>2000</v>
      </c>
      <c r="F37" t="s">
        <v>94</v>
      </c>
      <c r="G37" s="40">
        <v>1808</v>
      </c>
    </row>
    <row r="38" spans="1:7" ht="13.5">
      <c r="A38" t="s">
        <v>95</v>
      </c>
      <c r="B38" s="40">
        <v>3324</v>
      </c>
      <c r="F38" t="s">
        <v>95</v>
      </c>
      <c r="G38" s="40">
        <v>2784</v>
      </c>
    </row>
    <row r="39" spans="1:7" ht="13.5">
      <c r="A39" t="s">
        <v>96</v>
      </c>
      <c r="B39" s="40">
        <v>5400</v>
      </c>
      <c r="F39" t="s">
        <v>96</v>
      </c>
      <c r="G39" s="40">
        <v>4104</v>
      </c>
    </row>
    <row r="40" spans="1:7" ht="13.5">
      <c r="A40" t="s">
        <v>97</v>
      </c>
      <c r="B40" s="40">
        <v>3755</v>
      </c>
      <c r="F40" t="s">
        <v>97</v>
      </c>
      <c r="G40" s="40">
        <v>3211</v>
      </c>
    </row>
    <row r="41" spans="1:7" ht="13.5">
      <c r="A41" t="s">
        <v>98</v>
      </c>
      <c r="B41" s="40">
        <v>10309</v>
      </c>
      <c r="F41" t="s">
        <v>98</v>
      </c>
      <c r="G41" s="40">
        <v>9915</v>
      </c>
    </row>
    <row r="42" spans="1:7" ht="13.5">
      <c r="A42" t="s">
        <v>99</v>
      </c>
      <c r="B42" s="40">
        <v>2837</v>
      </c>
      <c r="F42" t="s">
        <v>99</v>
      </c>
      <c r="G42" s="40">
        <v>2392</v>
      </c>
    </row>
    <row r="43" spans="1:7" ht="13.5">
      <c r="A43" t="s">
        <v>100</v>
      </c>
      <c r="B43" s="40">
        <v>2764</v>
      </c>
      <c r="F43" t="s">
        <v>100</v>
      </c>
      <c r="G43" s="40">
        <v>1019</v>
      </c>
    </row>
    <row r="44" spans="1:7" ht="13.5">
      <c r="A44" t="s">
        <v>101</v>
      </c>
      <c r="B44" s="40">
        <v>3704</v>
      </c>
      <c r="F44" t="s">
        <v>101</v>
      </c>
      <c r="G44" s="40">
        <v>2896</v>
      </c>
    </row>
    <row r="45" spans="1:7" ht="13.5">
      <c r="A45" t="s">
        <v>102</v>
      </c>
      <c r="B45" s="40">
        <v>72200</v>
      </c>
      <c r="F45" t="s">
        <v>102</v>
      </c>
      <c r="G45" s="40">
        <v>62030</v>
      </c>
    </row>
    <row r="46" spans="1:7" ht="13.5">
      <c r="A46" t="s">
        <v>103</v>
      </c>
      <c r="B46" s="40">
        <v>15265</v>
      </c>
      <c r="F46" t="s">
        <v>103</v>
      </c>
      <c r="G46" s="40">
        <v>11789</v>
      </c>
    </row>
    <row r="47" spans="1:7" ht="13.5">
      <c r="A47" t="s">
        <v>104</v>
      </c>
      <c r="B47" s="40">
        <v>8528</v>
      </c>
      <c r="F47" t="s">
        <v>104</v>
      </c>
      <c r="G47" s="40">
        <v>7721</v>
      </c>
    </row>
    <row r="48" spans="1:7" ht="13.5">
      <c r="A48" t="s">
        <v>105</v>
      </c>
      <c r="B48" s="40">
        <v>10633</v>
      </c>
      <c r="F48" t="s">
        <v>105</v>
      </c>
      <c r="G48" s="40">
        <v>4860</v>
      </c>
    </row>
    <row r="49" spans="1:7" ht="13.5">
      <c r="A49" t="s">
        <v>106</v>
      </c>
      <c r="B49" s="40">
        <v>5946</v>
      </c>
      <c r="F49" t="s">
        <v>106</v>
      </c>
      <c r="G49" s="40">
        <v>4611</v>
      </c>
    </row>
    <row r="50" spans="1:7" ht="13.5">
      <c r="A50" t="s">
        <v>107</v>
      </c>
      <c r="B50" s="40">
        <v>2559</v>
      </c>
      <c r="F50" t="s">
        <v>107</v>
      </c>
      <c r="G50" s="40">
        <v>742</v>
      </c>
    </row>
    <row r="51" spans="1:7" ht="13.5">
      <c r="A51" t="s">
        <v>108</v>
      </c>
      <c r="B51" s="40">
        <v>5522</v>
      </c>
      <c r="F51" t="s">
        <v>108</v>
      </c>
      <c r="G51" s="40">
        <v>4701</v>
      </c>
    </row>
    <row r="52" spans="1:7" ht="13.5">
      <c r="A52" t="s">
        <v>109</v>
      </c>
      <c r="B52" s="40">
        <v>3469</v>
      </c>
      <c r="F52" t="s">
        <v>109</v>
      </c>
      <c r="G52" s="40">
        <v>1789</v>
      </c>
    </row>
    <row r="53" spans="1:7" ht="13.5">
      <c r="A53" t="s">
        <v>110</v>
      </c>
      <c r="B53" s="40">
        <v>1754</v>
      </c>
      <c r="F53" t="s">
        <v>110</v>
      </c>
      <c r="G53" s="40">
        <v>1381</v>
      </c>
    </row>
    <row r="54" spans="1:7" ht="13.5">
      <c r="A54" t="s">
        <v>111</v>
      </c>
      <c r="B54" s="40">
        <v>37079</v>
      </c>
      <c r="F54" t="s">
        <v>111</v>
      </c>
      <c r="G54" s="40">
        <v>32058</v>
      </c>
    </row>
    <row r="55" spans="1:7" ht="13.5">
      <c r="A55" t="s">
        <v>112</v>
      </c>
      <c r="B55" s="40">
        <v>2365</v>
      </c>
      <c r="F55" t="s">
        <v>112</v>
      </c>
      <c r="G55" s="40">
        <v>1921</v>
      </c>
    </row>
    <row r="56" spans="1:7" ht="13.5">
      <c r="A56" t="s">
        <v>113</v>
      </c>
      <c r="B56" s="40">
        <v>2456</v>
      </c>
      <c r="F56" t="s">
        <v>113</v>
      </c>
      <c r="G56" s="40">
        <v>1764</v>
      </c>
    </row>
    <row r="57" spans="1:7" ht="13.5">
      <c r="A57" t="s">
        <v>114</v>
      </c>
      <c r="B57" s="40">
        <v>3689</v>
      </c>
      <c r="F57" t="s">
        <v>114</v>
      </c>
      <c r="G57" s="40">
        <v>3096</v>
      </c>
    </row>
    <row r="58" spans="1:7" ht="13.5">
      <c r="A58" t="s">
        <v>115</v>
      </c>
      <c r="B58" s="40">
        <v>2977</v>
      </c>
      <c r="F58" t="s">
        <v>115</v>
      </c>
      <c r="G58" s="40">
        <v>2649</v>
      </c>
    </row>
    <row r="59" spans="1:7" ht="13.5">
      <c r="A59" t="s">
        <v>116</v>
      </c>
      <c r="B59" s="40">
        <v>2015</v>
      </c>
      <c r="F59" t="s">
        <v>116</v>
      </c>
      <c r="G59" s="40">
        <v>1589</v>
      </c>
    </row>
    <row r="60" spans="1:7" ht="13.5">
      <c r="A60" t="s">
        <v>117</v>
      </c>
      <c r="B60" s="40">
        <v>3775</v>
      </c>
      <c r="F60" t="s">
        <v>117</v>
      </c>
      <c r="G60" s="40">
        <v>2978</v>
      </c>
    </row>
    <row r="61" spans="1:7" ht="13.5">
      <c r="A61" t="s">
        <v>118</v>
      </c>
      <c r="B61" s="40">
        <v>4193</v>
      </c>
      <c r="F61" t="s">
        <v>118</v>
      </c>
      <c r="G61" s="40">
        <v>3066</v>
      </c>
    </row>
    <row r="62" spans="1:7" ht="13.5">
      <c r="A62" t="s">
        <v>119</v>
      </c>
      <c r="B62" s="40">
        <v>2508</v>
      </c>
      <c r="F62" t="s">
        <v>119</v>
      </c>
      <c r="G62" s="40">
        <v>953</v>
      </c>
    </row>
    <row r="63" spans="1:7" ht="13.5">
      <c r="A63" t="s">
        <v>120</v>
      </c>
      <c r="B63" s="40">
        <v>2334</v>
      </c>
      <c r="F63" t="s">
        <v>120</v>
      </c>
      <c r="G63" s="40">
        <v>1118</v>
      </c>
    </row>
    <row r="64" spans="1:7" ht="13.5">
      <c r="A64" t="s">
        <v>121</v>
      </c>
      <c r="B64" s="40">
        <v>6963</v>
      </c>
      <c r="F64" t="s">
        <v>121</v>
      </c>
      <c r="G64" s="40">
        <v>4066</v>
      </c>
    </row>
    <row r="65" spans="1:7" ht="13.5">
      <c r="A65" t="s">
        <v>122</v>
      </c>
      <c r="B65" s="40">
        <v>4192</v>
      </c>
      <c r="F65" t="s">
        <v>122</v>
      </c>
      <c r="G65" s="40">
        <v>3488</v>
      </c>
    </row>
    <row r="66" spans="1:7" ht="13.5">
      <c r="A66" t="s">
        <v>123</v>
      </c>
      <c r="B66" s="40">
        <v>1236</v>
      </c>
      <c r="F66" t="s">
        <v>123</v>
      </c>
      <c r="G66" s="40">
        <v>732</v>
      </c>
    </row>
    <row r="67" spans="1:7" ht="13.5">
      <c r="A67" t="s">
        <v>124</v>
      </c>
      <c r="B67" s="40">
        <v>2415</v>
      </c>
      <c r="F67" t="s">
        <v>124</v>
      </c>
      <c r="G67" s="40">
        <v>1482</v>
      </c>
    </row>
    <row r="68" spans="1:7" ht="13.5">
      <c r="A68" t="s">
        <v>125</v>
      </c>
      <c r="B68" s="40">
        <v>1742</v>
      </c>
      <c r="F68" t="s">
        <v>125</v>
      </c>
      <c r="G68" s="40">
        <v>1438</v>
      </c>
    </row>
    <row r="69" spans="1:7" ht="13.5">
      <c r="A69" t="s">
        <v>126</v>
      </c>
      <c r="B69" s="40">
        <v>1871</v>
      </c>
      <c r="F69" t="s">
        <v>126</v>
      </c>
      <c r="G69" s="40">
        <v>1482</v>
      </c>
    </row>
    <row r="70" spans="1:9" s="43" customFormat="1" ht="13.5">
      <c r="A70" s="41" t="s">
        <v>129</v>
      </c>
      <c r="B70" s="42">
        <f>SUM(B4:B69)</f>
        <v>902603</v>
      </c>
      <c r="C70" s="42"/>
      <c r="D70" s="42">
        <f>SUM(D4:D69)</f>
        <v>2639</v>
      </c>
      <c r="F70" s="41" t="s">
        <v>129</v>
      </c>
      <c r="G70" s="42">
        <f>SUM(G4:G69)</f>
        <v>733981</v>
      </c>
      <c r="H70" s="42"/>
      <c r="I70" s="42">
        <f>SUM(I4:I69)</f>
        <v>2058</v>
      </c>
    </row>
    <row r="76" ht="13.5">
      <c r="F76" s="39"/>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2015-05-25T07:27:39Z</cp:lastPrinted>
  <dcterms:created xsi:type="dcterms:W3CDTF">1999-12-10T02:02:31Z</dcterms:created>
  <dcterms:modified xsi:type="dcterms:W3CDTF">2015-05-25T07:28:18Z</dcterms:modified>
  <cp:category/>
  <cp:version/>
  <cp:contentType/>
  <cp:contentStatus/>
</cp:coreProperties>
</file>