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<sst xmlns="http://schemas.openxmlformats.org/spreadsheetml/2006/main" count="136" uniqueCount="97">
  <si>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</si>
  <si>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</si>
  <si>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</si>
  <si>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</si>
  <si>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</si>
  <si>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</si>
  <si>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</si>
  <si>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</si>
  <si>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</si>
  <si>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</si>
  <si>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</si>
  <si>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</si>
  <si>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</si>
  <si>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</si>
  <si>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</si>
  <si>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</si>
  <si>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</si>
  <si>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</si>
  <si>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</si>
  <si>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</si>
  <si>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</si>
  <si>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</si>
  <si>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</si>
  <si>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</si>
  <si>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</si>
  <si>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</si>
  <si>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</si>
  <si>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</si>
  <si>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</si>
  <si>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</si>
  <si>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</si>
  <si>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</si>
  <si>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</si>
  <si>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</si>
  <si>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</si>
  <si>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</si>
  <si>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</si>
  <si>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</si>
  <si>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</si>
  <si>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</si>
  <si>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</si>
  <si>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</si>
  <si>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</si>
  <si>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</si>
  <si>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</si>
  <si>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</si>
  <si>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</si>
  <si>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</si>
  <si>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</si>
  <si>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</si>
  <si>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</si>
  <si>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</si>
  <si>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</si>
  <si>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</si>
  <si>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</si>
  <si>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</si>
  <si>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</si>
  <si>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</si>
  <si>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</si>
  <si>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</si>
  <si>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</si>
  <si>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</si>
  <si>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</si>
  <si>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</si>
  <si>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</si>
  <si>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</si>
  <si>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</si>
  <si>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</si>
  <si>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</si>
  <si>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</si>
  <si>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</si>
  <si>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</si>
  <si>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</si>
  <si>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</si>
  <si>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</si>
  <si>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</si>
  <si>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</si>
  <si>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</si>
  <si>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</si>
  <si>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</si>
  <si>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</si>
  <si>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</si>
  <si>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</si>
  <si>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</si>
  <si>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</si>
  <si>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</si>
  <si>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</si>
  <si>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</si>
  <si>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</si>
  <si>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</si>
  <si>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</si>
  <si>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</si>
  <si>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H25</t>
  </si>
  <si>
    <t>H25</t>
  </si>
  <si>
    <t>H26</t>
  </si>
  <si>
    <t>H26</t>
  </si>
  <si>
    <t>２．グラフで表す水道の状況（平成26年度）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</si>
</sst>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  <numFmt numFmtId="189" formatCode="0.00000_ "/>
    <numFmt numFmtId="190" formatCode="0.000000_ "/>
    <numFmt numFmtId="191" formatCode="0.0000_ "/>
    <numFmt numFmtId="192" formatCode="0.0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'数・人口'!$H$3:$H$52</c:f>
              <c:numCache>
                <c:ptCount val="50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  <c:pt idx="49">
                  <c:v>2096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'数・人口'!$I$3:$I$52</c:f>
              <c:numCache>
                <c:ptCount val="50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  <c:pt idx="49">
                  <c:v>2072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'数・人口'!$J$3:$J$52</c:f>
              <c:numCache>
                <c:ptCount val="50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  <c:pt idx="49">
                  <c:v>1909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'数・人口'!$K$3:$K$52</c:f>
              <c:numCache>
                <c:ptCount val="50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  <c:pt idx="49">
                  <c:v>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'数・人口'!$L$3:$L$52</c:f>
              <c:numCache>
                <c:ptCount val="50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35695253"/>
        <c:axId val="52821822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'数・人口'!$M$3:$M$52</c:f>
              <c:numCache>
                <c:ptCount val="50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</c:numCache>
            </c:numRef>
          </c:val>
          <c:smooth val="0"/>
        </c:ser>
        <c:marker val="1"/>
        <c:axId val="5634351"/>
        <c:axId val="50709160"/>
      </c:lineChart>
      <c:catAx>
        <c:axId val="35695253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21822"/>
        <c:crosses val="autoZero"/>
        <c:auto val="1"/>
        <c:lblOffset val="100"/>
        <c:tickLblSkip val="5"/>
        <c:tickMarkSkip val="5"/>
        <c:noMultiLvlLbl val="0"/>
      </c:catAx>
      <c:valAx>
        <c:axId val="52821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95253"/>
        <c:crossesAt val="1"/>
        <c:crossBetween val="between"/>
        <c:dispUnits/>
      </c:valAx>
      <c:catAx>
        <c:axId val="5634351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9160"/>
        <c:crosses val="autoZero"/>
        <c:auto val="1"/>
        <c:lblOffset val="100"/>
        <c:tickLblSkip val="1"/>
        <c:noMultiLvlLbl val="0"/>
      </c:catAx>
      <c:valAx>
        <c:axId val="5070916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%</a:t>
                </a:r>
              </a:p>
            </c:rich>
          </c:tx>
          <c:layout>
            <c:manualLayout>
              <c:xMode val="factor"/>
              <c:yMode val="factor"/>
              <c:x val="0.022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43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7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'給水'!$A$7:$A$56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'給水'!$B$7:$B$56</c:f>
              <c:numCache>
                <c:ptCount val="50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  <c:pt idx="49">
                  <c:v>254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'給水'!$A$7:$A$56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'給水'!$C$7:$C$56</c:f>
              <c:numCache>
                <c:ptCount val="50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29</c:v>
                </c:pt>
              </c:numCache>
            </c:numRef>
          </c:val>
          <c:smooth val="0"/>
        </c:ser>
        <c:marker val="1"/>
        <c:axId val="53729257"/>
        <c:axId val="13801266"/>
      </c:lineChart>
      <c:catAx>
        <c:axId val="53729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01266"/>
        <c:crosses val="autoZero"/>
        <c:auto val="1"/>
        <c:lblOffset val="100"/>
        <c:tickLblSkip val="5"/>
        <c:tickMarkSkip val="5"/>
        <c:noMultiLvlLbl val="0"/>
      </c:catAx>
      <c:valAx>
        <c:axId val="13801266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給水量（百万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2925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-0.0015"/>
          <c:w val="0.867"/>
          <c:h val="0.9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63.7</c:v>
                </c:pt>
                <c:pt idx="1">
                  <c:v>60.5</c:v>
                </c:pt>
                <c:pt idx="2">
                  <c:v>12.893743793445879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6.2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24</c:v>
                </c:pt>
                <c:pt idx="1">
                  <c:v>28.5</c:v>
                </c:pt>
                <c:pt idx="2">
                  <c:v>87.10625620655412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57102531"/>
        <c:axId val="44160732"/>
      </c:barChart>
      <c:catAx>
        <c:axId val="57102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60732"/>
        <c:crosses val="autoZero"/>
        <c:auto val="1"/>
        <c:lblOffset val="150"/>
        <c:tickLblSkip val="1"/>
        <c:noMultiLvlLbl val="0"/>
      </c:catAx>
      <c:valAx>
        <c:axId val="44160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02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92</c:v>
                </c:pt>
                <c:pt idx="1">
                  <c:v>436</c:v>
                </c:pt>
                <c:pt idx="2">
                  <c:v>2515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1163</c:v>
                </c:pt>
                <c:pt idx="1">
                  <c:v>11428</c:v>
                </c:pt>
                <c:pt idx="2">
                  <c:v>2515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273</c:v>
                </c:pt>
                <c:pt idx="1">
                  <c:v>527</c:v>
                </c:pt>
                <c:pt idx="2">
                  <c:v>2515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39</c:v>
                </c:pt>
                <c:pt idx="1">
                  <c:v>128</c:v>
                </c:pt>
                <c:pt idx="2">
                  <c:v>2515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2765</c:v>
                </c:pt>
                <c:pt idx="1">
                  <c:v>3640</c:v>
                </c:pt>
                <c:pt idx="2">
                  <c:v>2515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514</c:v>
                </c:pt>
                <c:pt idx="1">
                  <c:v>1364</c:v>
                </c:pt>
                <c:pt idx="2">
                  <c:v>2515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_);[Red]\(#,##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209</c:v>
                </c:pt>
                <c:pt idx="1">
                  <c:v>81</c:v>
                </c:pt>
                <c:pt idx="2">
                  <c:v>2515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61902269"/>
        <c:axId val="20249510"/>
      </c:barChart>
      <c:catAx>
        <c:axId val="61902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49510"/>
        <c:crosses val="autoZero"/>
        <c:auto val="1"/>
        <c:lblOffset val="120"/>
        <c:tickLblSkip val="1"/>
        <c:noMultiLvlLbl val="0"/>
      </c:catAx>
      <c:valAx>
        <c:axId val="20249510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0226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'数・人口'!$C$3:$C$52</c:f>
              <c:numCache>
                <c:ptCount val="50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  <c:pt idx="49">
                  <c:v>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'数・人口'!$E$3:$E$52</c:f>
              <c:numCache>
                <c:ptCount val="50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  <c:pt idx="49">
                  <c:v>369</c:v>
                </c:pt>
              </c:numCache>
            </c:numRef>
          </c:val>
          <c:smooth val="0"/>
        </c:ser>
        <c:marker val="1"/>
        <c:axId val="48027863"/>
        <c:axId val="29597584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'数・人口'!$B$3:$B$52</c:f>
              <c:numCache>
                <c:ptCount val="50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  <c:pt idx="49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'数・人口'!$A$3:$A$52</c:f>
              <c:strCache>
                <c:ptCount val="50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  <c:pt idx="49">
                  <c:v>H26</c:v>
                </c:pt>
              </c:strCache>
            </c:strRef>
          </c:cat>
          <c:val>
            <c:numRef>
              <c:f>'数・人口'!$D$3:$D$52</c:f>
              <c:numCache>
                <c:ptCount val="50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  <c:pt idx="49">
                  <c:v>63</c:v>
                </c:pt>
              </c:numCache>
            </c:numRef>
          </c:val>
          <c:smooth val="0"/>
        </c:ser>
        <c:marker val="1"/>
        <c:axId val="65051665"/>
        <c:axId val="48594074"/>
      </c:lineChart>
      <c:catAx>
        <c:axId val="4802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7584"/>
        <c:crosses val="autoZero"/>
        <c:auto val="0"/>
        <c:lblOffset val="100"/>
        <c:tickLblSkip val="5"/>
        <c:noMultiLvlLbl val="0"/>
      </c:catAx>
      <c:valAx>
        <c:axId val="2959758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7863"/>
        <c:crossesAt val="1"/>
        <c:crossBetween val="between"/>
        <c:dispUnits/>
      </c:valAx>
      <c:catAx>
        <c:axId val="65051665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4074"/>
        <c:crosses val="autoZero"/>
        <c:auto val="0"/>
        <c:lblOffset val="100"/>
        <c:tickLblSkip val="1"/>
        <c:noMultiLvlLbl val="0"/>
      </c:catAx>
      <c:valAx>
        <c:axId val="48594074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4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516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21.26</c:v>
                </c:pt>
                <c:pt idx="2">
                  <c:v>1.1</c:v>
                </c:pt>
                <c:pt idx="3">
                  <c:v>8.91</c:v>
                </c:pt>
                <c:pt idx="4">
                  <c:v>86.47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0.07</c:v>
                </c:pt>
                <c:pt idx="2">
                  <c:v>0.58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23.03</c:v>
                </c:pt>
                <c:pt idx="2">
                  <c:v>32.5</c:v>
                </c:pt>
                <c:pt idx="3">
                  <c:v>21.8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5.41</c:v>
                </c:pt>
                <c:pt idx="2">
                  <c:v>15.07</c:v>
                </c:pt>
                <c:pt idx="3">
                  <c:v>4.15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5.81</c:v>
                </c:pt>
                <c:pt idx="2">
                  <c:v>0.83</c:v>
                </c:pt>
                <c:pt idx="3">
                  <c:v>6.46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25.01</c:v>
                </c:pt>
                <c:pt idx="2">
                  <c:v>18.54</c:v>
                </c:pt>
                <c:pt idx="3">
                  <c:v>25.12</c:v>
                </c:pt>
                <c:pt idx="4">
                  <c:v>4.29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19.42</c:v>
                </c:pt>
                <c:pt idx="2">
                  <c:v>30.33</c:v>
                </c:pt>
                <c:pt idx="3">
                  <c:v>16.42</c:v>
                </c:pt>
                <c:pt idx="4">
                  <c:v>9.24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0.95</c:v>
                </c:pt>
                <c:pt idx="3">
                  <c:v>17.15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4693483"/>
        <c:axId val="43805892"/>
      </c:barChart>
      <c:catAx>
        <c:axId val="346934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05892"/>
        <c:crosses val="autoZero"/>
        <c:auto val="1"/>
        <c:lblOffset val="150"/>
        <c:tickLblSkip val="1"/>
        <c:noMultiLvlLbl val="0"/>
      </c:catAx>
      <c:valAx>
        <c:axId val="438058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93483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'数・人口'!$J$55:$M$55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'数・人口'!$J$57:$M$57</c:f>
              <c:numCache>
                <c:ptCount val="4"/>
                <c:pt idx="0">
                  <c:v>0.9107712550887359</c:v>
                </c:pt>
                <c:pt idx="1">
                  <c:v>0.0770916356519951</c:v>
                </c:pt>
                <c:pt idx="2">
                  <c:v>0.0008630515192616973</c:v>
                </c:pt>
                <c:pt idx="3">
                  <c:v>0.01127405774000728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0.4365</cdr:y>
    </cdr:from>
    <cdr:to>
      <cdr:x>0.22375</cdr:x>
      <cdr:y>0.5005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122872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0.1325</cdr:x>
      <cdr:y>0.744</cdr:y>
    </cdr:from>
    <cdr:to>
      <cdr:x>0.267</cdr:x>
      <cdr:y>0.8275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85850" y="2095500"/>
          <a:ext cx="1114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0.78325</cdr:y>
    </cdr:from>
    <cdr:to>
      <cdr:x>0.35325</cdr:x>
      <cdr:y>0.8595</cdr:y>
    </cdr:to>
    <cdr:sp>
      <cdr:nvSpPr>
        <cdr:cNvPr id="1" name="Text Box 4"/>
        <cdr:cNvSpPr txBox="1">
          <a:spLocks noChangeArrowheads="1"/>
        </cdr:cNvSpPr>
      </cdr:nvSpPr>
      <cdr:spPr>
        <a:xfrm>
          <a:off x="2352675" y="18573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0.574</cdr:x>
      <cdr:y>0.78325</cdr:y>
    </cdr:from>
    <cdr:to>
      <cdr:x>0.64</cdr:x>
      <cdr:y>0.8595</cdr:y>
    </cdr:to>
    <cdr:sp>
      <cdr:nvSpPr>
        <cdr:cNvPr id="2" name="Text Box 5"/>
        <cdr:cNvSpPr txBox="1">
          <a:spLocks noChangeArrowheads="1"/>
        </cdr:cNvSpPr>
      </cdr:nvSpPr>
      <cdr:spPr>
        <a:xfrm>
          <a:off x="4743450" y="18573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0.692</cdr:x>
      <cdr:y>0.78325</cdr:y>
    </cdr:from>
    <cdr:to>
      <cdr:x>0.758</cdr:x>
      <cdr:y>0.8595</cdr:y>
    </cdr:to>
    <cdr:sp>
      <cdr:nvSpPr>
        <cdr:cNvPr id="3" name="Text Box 6"/>
        <cdr:cNvSpPr txBox="1">
          <a:spLocks noChangeArrowheads="1"/>
        </cdr:cNvSpPr>
      </cdr:nvSpPr>
      <cdr:spPr>
        <a:xfrm>
          <a:off x="5724525" y="18573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0.88725</cdr:x>
      <cdr:y>0.11025</cdr:y>
    </cdr:from>
    <cdr:to>
      <cdr:x>0.9705</cdr:x>
      <cdr:y>0.187</cdr:y>
    </cdr:to>
    <cdr:sp>
      <cdr:nvSpPr>
        <cdr:cNvPr id="4" name="Text Box 7"/>
        <cdr:cNvSpPr txBox="1">
          <a:spLocks noChangeArrowheads="1"/>
        </cdr:cNvSpPr>
      </cdr:nvSpPr>
      <cdr:spPr>
        <a:xfrm>
          <a:off x="7343775" y="2571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50,350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0.87675</cdr:x>
      <cdr:y>0.39425</cdr:y>
    </cdr:from>
    <cdr:to>
      <cdr:x>0.968</cdr:x>
      <cdr:y>0.47075</cdr:y>
    </cdr:to>
    <cdr:sp>
      <cdr:nvSpPr>
        <cdr:cNvPr id="5" name="Text Box 8"/>
        <cdr:cNvSpPr txBox="1">
          <a:spLocks noChangeArrowheads="1"/>
        </cdr:cNvSpPr>
      </cdr:nvSpPr>
      <cdr:spPr>
        <a:xfrm>
          <a:off x="7248525" y="9334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222,863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0.88725</cdr:x>
      <cdr:y>0.6595</cdr:y>
    </cdr:from>
    <cdr:to>
      <cdr:x>0.9705</cdr:x>
      <cdr:y>0.73525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43775" y="15621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33,156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0.85075</cdr:x>
      <cdr:y>0.00675</cdr:y>
    </cdr:from>
    <cdr:to>
      <cdr:x>1</cdr:x>
      <cdr:y>0.102</cdr:y>
    </cdr:to>
    <cdr:sp>
      <cdr:nvSpPr>
        <cdr:cNvPr id="7" name="Text Box 10"/>
        <cdr:cNvSpPr txBox="1">
          <a:spLocks noChangeArrowheads="1"/>
        </cdr:cNvSpPr>
      </cdr:nvSpPr>
      <cdr:spPr>
        <a:xfrm>
          <a:off x="7038975" y="9525"/>
          <a:ext cx="1257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年間浄水量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0.00675</cdr:y>
    </cdr:from>
    <cdr:to>
      <cdr:x>0.12625</cdr:x>
      <cdr:y>0.33425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477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0.779</cdr:y>
    </cdr:from>
    <cdr:to>
      <cdr:x>0.87475</cdr:x>
      <cdr:y>0.855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19900" y="1847850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  <cdr:relSizeAnchor xmlns:cdr="http://schemas.openxmlformats.org/drawingml/2006/chartDrawing">
    <cdr:from>
      <cdr:x>0.62</cdr:x>
      <cdr:y>0.9605</cdr:y>
    </cdr:from>
    <cdr:to>
      <cdr:x>0.9155</cdr:x>
      <cdr:y>1</cdr:y>
    </cdr:to>
    <cdr:sp>
      <cdr:nvSpPr>
        <cdr:cNvPr id="10" name="Text Box 10"/>
        <cdr:cNvSpPr txBox="1">
          <a:spLocks noChangeArrowheads="1"/>
        </cdr:cNvSpPr>
      </cdr:nvSpPr>
      <cdr:spPr>
        <a:xfrm>
          <a:off x="5124450" y="2286000"/>
          <a:ext cx="2447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＊紫外線処理は消毒のみに算入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51,038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294,451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38,291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332,912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2,096,051</a:t>
          </a:r>
          <a:r>
            <a:rPr lang="en-US" cap="none" sz="1050" b="0" i="0" u="none" baseline="0">
              <a:solidFill>
                <a:srgbClr val="000000"/>
              </a:solidFill>
            </a:rPr>
            <a:t>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2,072,420</a:t>
          </a:r>
          <a:r>
            <a:rPr lang="en-US" cap="none" sz="1050" b="0" i="0" u="none" baseline="0">
              <a:solidFill>
                <a:srgbClr val="000000"/>
              </a:solidFill>
            </a:rPr>
            <a:t>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普及率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1909023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91.1%</a:t>
          </a:r>
        </a:p>
      </cdr:txBody>
    </cdr:sp>
  </cdr:relSizeAnchor>
  <cdr:relSizeAnchor xmlns:cdr="http://schemas.openxmlformats.org/drawingml/2006/chartDrawing">
    <cdr:from>
      <cdr:x>0.32275</cdr:x>
      <cdr:y>0.1</cdr:y>
    </cdr:from>
    <cdr:to>
      <cdr:x>0.4425</cdr:x>
      <cdr:y>0.274</cdr:y>
    </cdr:to>
    <cdr:sp>
      <cdr:nvSpPr>
        <cdr:cNvPr id="3" name="Rectangle 3"/>
        <cdr:cNvSpPr>
          <a:spLocks/>
        </cdr:cNvSpPr>
      </cdr:nvSpPr>
      <cdr:spPr>
        <a:xfrm>
          <a:off x="2562225" y="371475"/>
          <a:ext cx="9525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161,588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7.7%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1,809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23,631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381250"/>
    <xdr:graphicFrame>
      <xdr:nvGraphicFramePr>
        <xdr:cNvPr id="3" name="Chart 13"/>
        <xdr:cNvGraphicFramePr/>
      </xdr:nvGraphicFramePr>
      <xdr:xfrm>
        <a:off x="66675" y="21183600"/>
        <a:ext cx="82772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">
      <selection activeCell="A2" sqref="A2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96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view="pageBreakPreview" zoomScaleSheetLayoutView="100" zoomScalePageLayoutView="0" workbookViewId="0" topLeftCell="A1">
      <pane xSplit="1" ySplit="2" topLeftCell="B3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3" sqref="D53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2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60</v>
      </c>
      <c r="E49" s="84">
        <f t="shared" si="0"/>
        <v>396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83" t="s">
        <v>91</v>
      </c>
      <c r="B50" s="84">
        <v>64</v>
      </c>
      <c r="C50" s="84">
        <v>267</v>
      </c>
      <c r="D50" s="84">
        <v>69</v>
      </c>
      <c r="E50" s="84">
        <v>400</v>
      </c>
      <c r="F50" s="85"/>
      <c r="G50" s="83" t="s">
        <v>91</v>
      </c>
      <c r="H50" s="86">
        <v>2119</v>
      </c>
      <c r="I50" s="86">
        <v>2096</v>
      </c>
      <c r="J50" s="87">
        <v>1904</v>
      </c>
      <c r="K50" s="87">
        <v>190</v>
      </c>
      <c r="L50" s="87">
        <v>2</v>
      </c>
      <c r="M50" s="88">
        <v>98.9</v>
      </c>
    </row>
    <row r="51" spans="1:13" ht="12">
      <c r="A51" s="83" t="s">
        <v>93</v>
      </c>
      <c r="B51" s="84">
        <v>64</v>
      </c>
      <c r="C51" s="84">
        <v>254</v>
      </c>
      <c r="D51" s="84">
        <v>59</v>
      </c>
      <c r="E51" s="84">
        <v>377</v>
      </c>
      <c r="F51" s="85"/>
      <c r="G51" s="83" t="s">
        <v>93</v>
      </c>
      <c r="H51" s="86">
        <v>2108</v>
      </c>
      <c r="I51" s="86">
        <v>2084</v>
      </c>
      <c r="J51" s="87">
        <v>1900</v>
      </c>
      <c r="K51" s="87">
        <v>183</v>
      </c>
      <c r="L51" s="87">
        <v>2</v>
      </c>
      <c r="M51" s="88">
        <v>98.9</v>
      </c>
    </row>
    <row r="52" spans="1:13" ht="12">
      <c r="A52" s="43" t="s">
        <v>94</v>
      </c>
      <c r="B52" s="44">
        <v>65</v>
      </c>
      <c r="C52" s="44">
        <v>241</v>
      </c>
      <c r="D52" s="44">
        <v>63</v>
      </c>
      <c r="E52" s="44">
        <f t="shared" si="0"/>
        <v>369</v>
      </c>
      <c r="G52" s="43" t="s">
        <v>95</v>
      </c>
      <c r="H52" s="45">
        <v>2096</v>
      </c>
      <c r="I52" s="45">
        <v>2072</v>
      </c>
      <c r="J52" s="46">
        <v>1909</v>
      </c>
      <c r="K52" s="46">
        <v>162</v>
      </c>
      <c r="L52" s="46">
        <v>2</v>
      </c>
      <c r="M52" s="47">
        <v>98.9</v>
      </c>
    </row>
    <row r="53" ht="12">
      <c r="H53" s="11" t="s">
        <v>77</v>
      </c>
    </row>
    <row r="54" spans="2:18" ht="12">
      <c r="B54" s="1" t="s">
        <v>88</v>
      </c>
      <c r="G54" s="40" t="s">
        <v>68</v>
      </c>
      <c r="I54" s="11" t="s">
        <v>87</v>
      </c>
      <c r="R54" s="12"/>
    </row>
    <row r="55" spans="7:18" ht="12">
      <c r="G55" s="13"/>
      <c r="H55" s="14" t="s">
        <v>22</v>
      </c>
      <c r="I55" s="15" t="s">
        <v>23</v>
      </c>
      <c r="J55" s="14" t="s">
        <v>24</v>
      </c>
      <c r="K55" s="14" t="s">
        <v>25</v>
      </c>
      <c r="L55" s="14" t="s">
        <v>26</v>
      </c>
      <c r="M55" s="14" t="s">
        <v>8</v>
      </c>
      <c r="N55" s="16" t="s">
        <v>5</v>
      </c>
      <c r="R55" s="12"/>
    </row>
    <row r="56" spans="7:18" ht="12">
      <c r="G56" s="48" t="s">
        <v>92</v>
      </c>
      <c r="H56" s="49">
        <v>2096051</v>
      </c>
      <c r="I56" s="49">
        <f>SUM(J56:L56)</f>
        <v>2072420</v>
      </c>
      <c r="J56" s="49">
        <v>1909023</v>
      </c>
      <c r="K56" s="49">
        <v>161588</v>
      </c>
      <c r="L56" s="49">
        <v>1809</v>
      </c>
      <c r="M56" s="49">
        <f>+H56-I56</f>
        <v>23631</v>
      </c>
      <c r="N56" s="50">
        <f>I56/H56</f>
        <v>0.9887259422599928</v>
      </c>
      <c r="O56" s="1" t="s">
        <v>86</v>
      </c>
      <c r="R56" s="12"/>
    </row>
    <row r="57" spans="7:14" ht="12">
      <c r="G57" s="13" t="s">
        <v>7</v>
      </c>
      <c r="H57" s="15"/>
      <c r="I57" s="15"/>
      <c r="J57" s="20">
        <f>+J56/H56</f>
        <v>0.9107712550887359</v>
      </c>
      <c r="K57" s="20">
        <f>+K56/H56</f>
        <v>0.0770916356519951</v>
      </c>
      <c r="L57" s="20">
        <f>+L56/H56</f>
        <v>0.0008630515192616973</v>
      </c>
      <c r="M57" s="20">
        <f>+M56/H56</f>
        <v>0.01127405774000728</v>
      </c>
      <c r="N57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"/>
  <sheetViews>
    <sheetView zoomScalePageLayoutView="0" workbookViewId="0" topLeftCell="A1">
      <pane xSplit="1" ySplit="6" topLeftCell="B41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C57" sqref="C57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4" ht="12">
      <c r="A53" s="89" t="s">
        <v>90</v>
      </c>
      <c r="B53" s="90">
        <v>259</v>
      </c>
      <c r="C53" s="91">
        <v>31</v>
      </c>
      <c r="D53" s="92">
        <f t="shared" si="1"/>
        <v>290</v>
      </c>
    </row>
    <row r="54" spans="1:4" ht="12">
      <c r="A54" s="89" t="s">
        <v>91</v>
      </c>
      <c r="B54" s="90">
        <v>257</v>
      </c>
      <c r="C54" s="91">
        <v>31</v>
      </c>
      <c r="D54" s="92">
        <v>288</v>
      </c>
    </row>
    <row r="55" spans="1:4" ht="12">
      <c r="A55" s="89" t="s">
        <v>93</v>
      </c>
      <c r="B55" s="90">
        <v>257</v>
      </c>
      <c r="C55" s="91">
        <v>31</v>
      </c>
      <c r="D55" s="92">
        <v>288</v>
      </c>
    </row>
    <row r="56" spans="1:5" ht="12">
      <c r="A56" s="52" t="s">
        <v>94</v>
      </c>
      <c r="B56" s="53">
        <v>254</v>
      </c>
      <c r="C56" s="54">
        <v>29</v>
      </c>
      <c r="D56" s="55">
        <f>B56+C56</f>
        <v>283</v>
      </c>
      <c r="E56" s="10" t="s">
        <v>80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21" sqref="D21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21.26</v>
      </c>
      <c r="D3" s="32">
        <f>ROUND((D14/D13)*100,2)</f>
        <v>1.1</v>
      </c>
      <c r="E3" s="32">
        <f>ROUND((E14/E13)*100,2)</f>
        <v>8.91</v>
      </c>
      <c r="F3" s="32">
        <f>ROUND((F14/F13)*100,2)</f>
        <v>86.47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0.07</v>
      </c>
      <c r="D4" s="32">
        <f>ROUND((D15/D13)*100,2)</f>
        <v>0.58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23.03</v>
      </c>
      <c r="D5" s="32">
        <f>ROUND((D16/D13)*100,2)-0.1</f>
        <v>32.5</v>
      </c>
      <c r="E5" s="32">
        <f>ROUND((E16/E13)*100,2)</f>
        <v>21.8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5.41</v>
      </c>
      <c r="D6" s="32">
        <f>ROUND((D17/D13)*100,2)</f>
        <v>15.07</v>
      </c>
      <c r="E6" s="32">
        <f>ROUND((E17/E13)*100,2)</f>
        <v>4.15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5.81</v>
      </c>
      <c r="D7" s="32">
        <f>ROUND((D18/D13)*100,2)</f>
        <v>0.83</v>
      </c>
      <c r="E7" s="32">
        <f>ROUND((E18/E13)*100,2)</f>
        <v>6.46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25.01</v>
      </c>
      <c r="D8" s="32">
        <f>ROUND((D19/D13)*100,2)</f>
        <v>18.54</v>
      </c>
      <c r="E8" s="32">
        <f>ROUND((E19/E13)*100,2)</f>
        <v>25.12</v>
      </c>
      <c r="F8" s="32">
        <f>ROUND((F19/F13)*100,2)</f>
        <v>4.29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19.42</v>
      </c>
      <c r="D9" s="32">
        <f>ROUND((D20/D13)*100,2)</f>
        <v>30.33</v>
      </c>
      <c r="E9" s="32">
        <f>ROUND((E20/E13)*100,2)</f>
        <v>16.42</v>
      </c>
      <c r="F9" s="32">
        <f>ROUND((F20/F13)*100,2)</f>
        <v>9.24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0.95</v>
      </c>
      <c r="E10" s="32">
        <f>ROUND((E21/E13)*100,2)</f>
        <v>17.15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332911.947</v>
      </c>
      <c r="D13" s="33">
        <f>+D21+D22</f>
        <v>38291.492</v>
      </c>
      <c r="E13" s="33">
        <f>+E21+E22</f>
        <v>294451</v>
      </c>
      <c r="F13" s="33">
        <f>+F21+F22</f>
        <v>51038</v>
      </c>
    </row>
    <row r="14" spans="1:6" ht="12.75" thickTop="1">
      <c r="A14" s="10" t="s">
        <v>45</v>
      </c>
      <c r="C14" s="33">
        <f aca="true" t="shared" si="1" ref="C14:C21">SUM(D14:F14)</f>
        <v>70784.554</v>
      </c>
      <c r="D14" s="60">
        <v>421.554</v>
      </c>
      <c r="E14" s="61">
        <v>26229</v>
      </c>
      <c r="F14" s="62">
        <v>44134</v>
      </c>
    </row>
    <row r="15" spans="1:6" ht="12">
      <c r="A15" s="10" t="s">
        <v>38</v>
      </c>
      <c r="C15" s="33">
        <f t="shared" si="1"/>
        <v>221.003</v>
      </c>
      <c r="D15" s="63">
        <v>221.003</v>
      </c>
      <c r="E15" s="64">
        <v>0</v>
      </c>
      <c r="F15" s="65"/>
    </row>
    <row r="16" spans="1:6" ht="12">
      <c r="A16" s="10" t="s">
        <v>39</v>
      </c>
      <c r="C16" s="33">
        <f t="shared" si="1"/>
        <v>76662.753</v>
      </c>
      <c r="D16" s="63">
        <v>12481.753</v>
      </c>
      <c r="E16" s="64">
        <v>64181</v>
      </c>
      <c r="F16" s="65"/>
    </row>
    <row r="17" spans="1:7" ht="12">
      <c r="A17" s="10" t="s">
        <v>40</v>
      </c>
      <c r="C17" s="33">
        <f t="shared" si="1"/>
        <v>17999.184</v>
      </c>
      <c r="D17" s="63">
        <v>5770.184</v>
      </c>
      <c r="E17" s="64">
        <v>12229</v>
      </c>
      <c r="F17" s="65"/>
      <c r="G17" s="10" t="s">
        <v>80</v>
      </c>
    </row>
    <row r="18" spans="1:6" ht="12">
      <c r="A18" s="10" t="s">
        <v>41</v>
      </c>
      <c r="C18" s="33">
        <f t="shared" si="1"/>
        <v>19329.541</v>
      </c>
      <c r="D18" s="63">
        <v>318.541</v>
      </c>
      <c r="E18" s="64">
        <v>19011</v>
      </c>
      <c r="F18" s="65"/>
    </row>
    <row r="19" spans="1:6" ht="12">
      <c r="A19" s="10" t="s">
        <v>42</v>
      </c>
      <c r="C19" s="33">
        <f t="shared" si="1"/>
        <v>83247.912</v>
      </c>
      <c r="D19" s="63">
        <v>7099.912</v>
      </c>
      <c r="E19" s="64">
        <v>73958</v>
      </c>
      <c r="F19" s="65">
        <v>2190</v>
      </c>
    </row>
    <row r="20" spans="1:6" ht="12">
      <c r="A20" s="10" t="s">
        <v>43</v>
      </c>
      <c r="C20" s="33">
        <f t="shared" si="1"/>
        <v>64667</v>
      </c>
      <c r="D20" s="63">
        <v>11614</v>
      </c>
      <c r="E20" s="64">
        <v>48339</v>
      </c>
      <c r="F20" s="65">
        <v>4714</v>
      </c>
    </row>
    <row r="21" spans="1:6" ht="12.75" thickBot="1">
      <c r="A21" s="10" t="s">
        <v>44</v>
      </c>
      <c r="C21" s="33">
        <f t="shared" si="1"/>
        <v>50868.545</v>
      </c>
      <c r="D21" s="66">
        <v>364.545</v>
      </c>
      <c r="E21" s="67">
        <v>50504</v>
      </c>
      <c r="F21" s="68"/>
    </row>
    <row r="22" spans="3:6" ht="12.75" thickTop="1">
      <c r="C22" s="33">
        <f>SUM(D22:F22)</f>
        <v>332911.947</v>
      </c>
      <c r="D22" s="34">
        <f>SUM(D14:D20)</f>
        <v>37926.947</v>
      </c>
      <c r="E22" s="33">
        <f>SUM(E14:E20)</f>
        <v>243947</v>
      </c>
      <c r="F22" s="33">
        <f>SUM(F14:F20)</f>
        <v>51038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63.7</v>
      </c>
      <c r="C3" s="69">
        <v>6.2</v>
      </c>
      <c r="D3" s="69">
        <v>24</v>
      </c>
      <c r="E3" s="69">
        <v>6.1</v>
      </c>
      <c r="F3" s="32">
        <f>SUM(B3:E3)</f>
        <v>100</v>
      </c>
      <c r="G3" s="10" t="s">
        <v>81</v>
      </c>
    </row>
    <row r="4" spans="1:7" ht="15" customHeight="1">
      <c r="A4" s="41" t="s">
        <v>61</v>
      </c>
      <c r="B4" s="70">
        <v>60.5</v>
      </c>
      <c r="C4" s="70">
        <v>10</v>
      </c>
      <c r="D4" s="70">
        <v>28.5</v>
      </c>
      <c r="E4" s="69">
        <v>1</v>
      </c>
      <c r="F4" s="32">
        <f>SUM(B4:E4)</f>
        <v>100</v>
      </c>
      <c r="G4" s="10" t="s">
        <v>82</v>
      </c>
    </row>
    <row r="5" spans="1:7" ht="15" customHeight="1">
      <c r="A5" s="41" t="s">
        <v>47</v>
      </c>
      <c r="B5" s="71">
        <v>12.893743793445879</v>
      </c>
      <c r="C5" s="71">
        <v>0</v>
      </c>
      <c r="D5" s="71">
        <v>87.10625620655412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L18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92</v>
      </c>
      <c r="C4" s="72">
        <v>1163</v>
      </c>
      <c r="D4" s="72">
        <v>273</v>
      </c>
      <c r="E4" s="72">
        <v>39</v>
      </c>
      <c r="F4" s="72">
        <v>2765</v>
      </c>
      <c r="G4" s="72">
        <v>514</v>
      </c>
      <c r="H4" s="72">
        <v>209</v>
      </c>
      <c r="I4" s="72">
        <f>SUM(B4:H4)</f>
        <v>5055</v>
      </c>
      <c r="J4" s="10" t="s">
        <v>84</v>
      </c>
    </row>
    <row r="5" spans="1:12" ht="15" customHeight="1">
      <c r="A5" s="13" t="s">
        <v>46</v>
      </c>
      <c r="B5" s="82">
        <v>436</v>
      </c>
      <c r="C5" s="82">
        <v>11428</v>
      </c>
      <c r="D5" s="82">
        <v>527</v>
      </c>
      <c r="E5" s="82">
        <v>128</v>
      </c>
      <c r="F5" s="82">
        <v>3640</v>
      </c>
      <c r="G5" s="82">
        <v>1364</v>
      </c>
      <c r="H5" s="82">
        <v>81</v>
      </c>
      <c r="I5" s="82">
        <f>SUM(B5:H5)</f>
        <v>17604</v>
      </c>
      <c r="J5" s="10" t="s">
        <v>85</v>
      </c>
      <c r="L5" s="10">
        <f>I5/7</f>
        <v>2514.8571428571427</v>
      </c>
    </row>
    <row r="6" spans="1:9" ht="15" customHeight="1">
      <c r="A6" s="13" t="s">
        <v>55</v>
      </c>
      <c r="B6" s="13">
        <v>2515</v>
      </c>
      <c r="C6" s="13">
        <v>2515</v>
      </c>
      <c r="D6" s="13">
        <v>2515</v>
      </c>
      <c r="E6" s="13">
        <v>2515</v>
      </c>
      <c r="F6" s="13">
        <v>2515</v>
      </c>
      <c r="G6" s="13">
        <v>2515</v>
      </c>
      <c r="H6" s="13">
        <v>2515</v>
      </c>
      <c r="I6" s="13"/>
    </row>
    <row r="7" ht="15" customHeight="1"/>
    <row r="8" spans="1:9" ht="15" customHeight="1">
      <c r="A8" s="13"/>
      <c r="B8" s="35">
        <f>SUM(B4:B5)</f>
        <v>528</v>
      </c>
      <c r="C8" s="35">
        <f aca="true" t="shared" si="0" ref="C8:H8">SUM(C4:C5)</f>
        <v>12591</v>
      </c>
      <c r="D8" s="35">
        <f t="shared" si="0"/>
        <v>800</v>
      </c>
      <c r="E8" s="35">
        <f t="shared" si="0"/>
        <v>167</v>
      </c>
      <c r="F8" s="35">
        <f t="shared" si="0"/>
        <v>6405</v>
      </c>
      <c r="G8" s="35">
        <f>SUM(G4:G5)</f>
        <v>1878</v>
      </c>
      <c r="H8" s="35">
        <f t="shared" si="0"/>
        <v>290</v>
      </c>
      <c r="I8" s="35">
        <f>SUM(I4:I5)</f>
        <v>22659</v>
      </c>
    </row>
    <row r="9" spans="1:9" ht="15" customHeight="1">
      <c r="A9" s="13"/>
      <c r="B9" s="39">
        <f>B8/I8</f>
        <v>0.023301999205613662</v>
      </c>
      <c r="C9" s="39">
        <f>C8/I8</f>
        <v>0.5556732424202304</v>
      </c>
      <c r="D9" s="39">
        <f>D8/I8</f>
        <v>0.035306059402444946</v>
      </c>
      <c r="E9" s="39">
        <f>E8/I8</f>
        <v>0.007370139900260382</v>
      </c>
      <c r="F9" s="39">
        <f>F8/I8</f>
        <v>0.28266913809082483</v>
      </c>
      <c r="G9" s="39">
        <f>G8/I8</f>
        <v>0.0828809744472395</v>
      </c>
      <c r="H9" s="39">
        <f>H8/I8</f>
        <v>0.012798446533386293</v>
      </c>
      <c r="I9" s="35"/>
    </row>
    <row r="10" ht="15" customHeight="1"/>
    <row r="11" ht="15" customHeight="1"/>
    <row r="12" spans="2:10" ht="15" customHeight="1">
      <c r="B12" s="10">
        <v>91597.9</v>
      </c>
      <c r="C12" s="10">
        <v>1162812.15</v>
      </c>
      <c r="D12" s="10">
        <v>272677.2</v>
      </c>
      <c r="E12" s="10">
        <v>39425.8</v>
      </c>
      <c r="F12" s="10">
        <v>2765041.9499999997</v>
      </c>
      <c r="G12" s="10">
        <v>514161.24</v>
      </c>
      <c r="H12" s="10">
        <f>J12+J13</f>
        <v>209013.82</v>
      </c>
      <c r="I12" s="10">
        <f>SUM(B12:H12)</f>
        <v>5054730.0600000005</v>
      </c>
      <c r="J12" s="10">
        <v>205138.82</v>
      </c>
    </row>
    <row r="13" spans="2:10" ht="15" customHeight="1">
      <c r="B13" s="12">
        <f>B12/1000</f>
        <v>91.5979</v>
      </c>
      <c r="C13" s="12">
        <f aca="true" t="shared" si="1" ref="C13:I13">C12/1000</f>
        <v>1162.81215</v>
      </c>
      <c r="D13" s="12">
        <f t="shared" si="1"/>
        <v>272.6772</v>
      </c>
      <c r="E13" s="12">
        <f t="shared" si="1"/>
        <v>39.4258</v>
      </c>
      <c r="F13" s="12">
        <f t="shared" si="1"/>
        <v>2765.04195</v>
      </c>
      <c r="G13" s="12">
        <f t="shared" si="1"/>
        <v>514.16124</v>
      </c>
      <c r="H13" s="12">
        <f t="shared" si="1"/>
        <v>209.01382</v>
      </c>
      <c r="I13" s="12">
        <f t="shared" si="1"/>
        <v>5054.730060000001</v>
      </c>
      <c r="J13" s="10">
        <v>3875</v>
      </c>
    </row>
    <row r="14" ht="15" customHeight="1"/>
    <row r="15" spans="2:10" ht="15" customHeight="1">
      <c r="B15" s="10">
        <v>435605</v>
      </c>
      <c r="C15" s="10">
        <v>11427859</v>
      </c>
      <c r="D15" s="10">
        <v>526527</v>
      </c>
      <c r="E15" s="10">
        <v>128383</v>
      </c>
      <c r="F15" s="10">
        <v>3640335</v>
      </c>
      <c r="G15" s="10">
        <v>1364448</v>
      </c>
      <c r="H15" s="10">
        <f>J15+J16+J17+J18</f>
        <v>80914</v>
      </c>
      <c r="I15" s="10">
        <f>SUM(B15:H15)</f>
        <v>17604071</v>
      </c>
      <c r="J15" s="10">
        <v>8872</v>
      </c>
    </row>
    <row r="16" spans="2:10" ht="15" customHeight="1">
      <c r="B16" s="12">
        <f aca="true" t="shared" si="2" ref="B16:I16">B15/1000</f>
        <v>435.605</v>
      </c>
      <c r="C16" s="12">
        <f t="shared" si="2"/>
        <v>11427.859</v>
      </c>
      <c r="D16" s="12">
        <f t="shared" si="2"/>
        <v>526.527</v>
      </c>
      <c r="E16" s="12">
        <f t="shared" si="2"/>
        <v>128.383</v>
      </c>
      <c r="F16" s="12">
        <f t="shared" si="2"/>
        <v>3640.335</v>
      </c>
      <c r="G16" s="12">
        <f t="shared" si="2"/>
        <v>1364.448</v>
      </c>
      <c r="H16" s="12">
        <f t="shared" si="2"/>
        <v>80.914</v>
      </c>
      <c r="I16" s="12">
        <f t="shared" si="2"/>
        <v>17604.071</v>
      </c>
      <c r="J16" s="10">
        <v>22</v>
      </c>
    </row>
    <row r="17" ht="12">
      <c r="J17" s="10">
        <v>30317</v>
      </c>
    </row>
    <row r="18" ht="12">
      <c r="J18" s="10">
        <v>41703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2016-06-08T06:38:52Z</cp:lastPrinted>
  <dcterms:created xsi:type="dcterms:W3CDTF">2000-01-12T05:14:07Z</dcterms:created>
  <dcterms:modified xsi:type="dcterms:W3CDTF">2016-06-08T06:39:56Z</dcterms:modified>
  <cp:category/>
  <cp:version/>
  <cp:contentType/>
  <cp:contentStatus/>
</cp:coreProperties>
</file>