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0" yWindow="0" windowWidth="20490" windowHeight="792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>
    <definedName name="_xlnm.Print_Area" localSheetId="0">グラフ!$A$1:$I$177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B3" i="5" s="1"/>
  <c r="E9" i="4"/>
  <c r="D22" i="4"/>
  <c r="D13" i="4" s="1"/>
  <c r="D3" i="4" s="1"/>
  <c r="D58" i="3" l="1"/>
  <c r="N58" i="2" l="1"/>
  <c r="E54" i="2" l="1"/>
  <c r="H15" i="6" l="1"/>
  <c r="H5" i="6" s="1"/>
  <c r="G15" i="6"/>
  <c r="G5" i="6" s="1"/>
  <c r="F15" i="6"/>
  <c r="F5" i="6" s="1"/>
  <c r="E15" i="6"/>
  <c r="E5" i="6" s="1"/>
  <c r="D15" i="6"/>
  <c r="D5" i="6" s="1"/>
  <c r="C15" i="6"/>
  <c r="C5" i="6" s="1"/>
  <c r="B15" i="6"/>
  <c r="I14" i="6"/>
  <c r="I15" i="6" s="1"/>
  <c r="H12" i="6"/>
  <c r="H4" i="6" s="1"/>
  <c r="G12" i="6"/>
  <c r="G4" i="6" s="1"/>
  <c r="F12" i="6"/>
  <c r="F4" i="6" s="1"/>
  <c r="E12" i="6"/>
  <c r="E4" i="6" s="1"/>
  <c r="D12" i="6"/>
  <c r="D4" i="6" s="1"/>
  <c r="D7" i="6" s="1"/>
  <c r="C12" i="6"/>
  <c r="C4" i="6" s="1"/>
  <c r="B12" i="6"/>
  <c r="B4" i="6" s="1"/>
  <c r="B7" i="6" s="1"/>
  <c r="I11" i="6"/>
  <c r="I12" i="6" s="1"/>
  <c r="B5" i="6"/>
  <c r="F13" i="5"/>
  <c r="E5" i="5" s="1"/>
  <c r="F12" i="5"/>
  <c r="E4" i="5" s="1"/>
  <c r="F22" i="4"/>
  <c r="F13" i="4" s="1"/>
  <c r="E22" i="4"/>
  <c r="E13" i="4" s="1"/>
  <c r="C21" i="4"/>
  <c r="C20" i="4"/>
  <c r="C19" i="4"/>
  <c r="C18" i="4"/>
  <c r="C17" i="4"/>
  <c r="C16" i="4"/>
  <c r="C15" i="4"/>
  <c r="C14" i="4"/>
  <c r="B10" i="4"/>
  <c r="B9" i="4"/>
  <c r="B8" i="4"/>
  <c r="B7" i="4"/>
  <c r="B6" i="4"/>
  <c r="B5" i="4"/>
  <c r="B4" i="4"/>
  <c r="B3" i="4"/>
  <c r="D57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L59" i="2"/>
  <c r="K59" i="2"/>
  <c r="J59" i="2"/>
  <c r="M58" i="2"/>
  <c r="M59" i="2" s="1"/>
  <c r="E53" i="2"/>
  <c r="E49" i="2"/>
  <c r="E48" i="2"/>
  <c r="E47" i="2"/>
  <c r="E46" i="2"/>
  <c r="E45" i="2"/>
  <c r="E44" i="2"/>
  <c r="E43" i="2"/>
  <c r="E42" i="2"/>
  <c r="E41" i="2"/>
  <c r="E40" i="2"/>
  <c r="H7" i="6" l="1"/>
  <c r="G7" i="6"/>
  <c r="F7" i="6"/>
  <c r="C7" i="6"/>
  <c r="B4" i="5"/>
  <c r="D4" i="5"/>
  <c r="C4" i="5"/>
  <c r="F4" i="5" s="1"/>
  <c r="F7" i="4"/>
  <c r="F9" i="4"/>
  <c r="F4" i="4"/>
  <c r="F10" i="4"/>
  <c r="F8" i="4"/>
  <c r="F5" i="4"/>
  <c r="D8" i="4"/>
  <c r="D5" i="4"/>
  <c r="D6" i="4"/>
  <c r="D9" i="4"/>
  <c r="D7" i="4"/>
  <c r="D10" i="4"/>
  <c r="E8" i="4"/>
  <c r="E5" i="4"/>
  <c r="C22" i="4"/>
  <c r="C13" i="4" s="1"/>
  <c r="C6" i="4" s="1"/>
  <c r="E7" i="6"/>
  <c r="I5" i="6"/>
  <c r="C3" i="5"/>
  <c r="D3" i="5"/>
  <c r="E3" i="5"/>
  <c r="E10" i="4"/>
  <c r="B5" i="5"/>
  <c r="I4" i="6"/>
  <c r="E6" i="4"/>
  <c r="C5" i="5"/>
  <c r="E3" i="4"/>
  <c r="D4" i="4"/>
  <c r="F6" i="4"/>
  <c r="E7" i="4"/>
  <c r="D5" i="5"/>
  <c r="F3" i="4"/>
  <c r="E4" i="4"/>
  <c r="C4" i="4" l="1"/>
  <c r="C7" i="4"/>
  <c r="C9" i="4"/>
  <c r="C3" i="4"/>
  <c r="C5" i="4"/>
  <c r="C8" i="4"/>
  <c r="I7" i="6"/>
  <c r="C8" i="6" s="1"/>
  <c r="F3" i="5"/>
  <c r="F5" i="5"/>
  <c r="H8" i="6" l="1"/>
  <c r="F8" i="6"/>
  <c r="E8" i="6"/>
  <c r="G8" i="6"/>
  <c r="D8" i="6"/>
  <c r="B8" i="6"/>
</calcChain>
</file>

<file path=xl/sharedStrings.xml><?xml version="1.0" encoding="utf-8"?>
<sst xmlns="http://schemas.openxmlformats.org/spreadsheetml/2006/main" count="152" uniqueCount="102">
  <si>
    <t>（１）給水人口及び普及率</t>
    <rPh sb="3" eb="5">
      <t>キュウスイ</t>
    </rPh>
    <rPh sb="5" eb="7">
      <t>ジンコウ</t>
    </rPh>
    <rPh sb="7" eb="8">
      <t>オヨ</t>
    </rPh>
    <rPh sb="9" eb="11">
      <t>フキュウ</t>
    </rPh>
    <rPh sb="11" eb="12">
      <t>リツ</t>
    </rPh>
    <phoneticPr fontId="4"/>
  </si>
  <si>
    <t>（２）給水人口の推移</t>
    <rPh sb="3" eb="5">
      <t>キュウスイ</t>
    </rPh>
    <rPh sb="5" eb="7">
      <t>ジンコウ</t>
    </rPh>
    <rPh sb="8" eb="10">
      <t>スイイ</t>
    </rPh>
    <phoneticPr fontId="4"/>
  </si>
  <si>
    <t>（３）水道事業数等の推移</t>
    <rPh sb="3" eb="5">
      <t>スイドウ</t>
    </rPh>
    <rPh sb="5" eb="8">
      <t>ジギョウスウ</t>
    </rPh>
    <rPh sb="8" eb="9">
      <t>トウ</t>
    </rPh>
    <rPh sb="10" eb="12">
      <t>スイイ</t>
    </rPh>
    <phoneticPr fontId="4"/>
  </si>
  <si>
    <t>（４）年間給水量の推移</t>
    <rPh sb="3" eb="5">
      <t>ネンカン</t>
    </rPh>
    <rPh sb="5" eb="8">
      <t>キュウスイリョウ</t>
    </rPh>
    <rPh sb="9" eb="11">
      <t>スイイ</t>
    </rPh>
    <phoneticPr fontId="4"/>
  </si>
  <si>
    <t>（５）水源の種類別の取水量</t>
    <rPh sb="3" eb="5">
      <t>スイゲン</t>
    </rPh>
    <rPh sb="6" eb="8">
      <t>シュルイ</t>
    </rPh>
    <rPh sb="8" eb="9">
      <t>ベツ</t>
    </rPh>
    <rPh sb="10" eb="12">
      <t>シュスイ</t>
    </rPh>
    <rPh sb="12" eb="13">
      <t>リョウ</t>
    </rPh>
    <phoneticPr fontId="4"/>
  </si>
  <si>
    <t>（６）浄水方法の種類別の浄水量</t>
    <rPh sb="3" eb="5">
      <t>ジョウスイ</t>
    </rPh>
    <rPh sb="5" eb="7">
      <t>ホウホウ</t>
    </rPh>
    <rPh sb="8" eb="10">
      <t>シュルイ</t>
    </rPh>
    <rPh sb="10" eb="11">
      <t>ベツ</t>
    </rPh>
    <rPh sb="12" eb="14">
      <t>ジョウスイ</t>
    </rPh>
    <rPh sb="14" eb="15">
      <t>リョウ</t>
    </rPh>
    <phoneticPr fontId="4"/>
  </si>
  <si>
    <t>（７）管種別の延長</t>
    <rPh sb="3" eb="4">
      <t>カン</t>
    </rPh>
    <rPh sb="4" eb="6">
      <t>シュベツ</t>
    </rPh>
    <rPh sb="7" eb="9">
      <t>エンチョウ</t>
    </rPh>
    <phoneticPr fontId="4"/>
  </si>
  <si>
    <t>(3)</t>
    <phoneticPr fontId="4"/>
  </si>
  <si>
    <t>(2)</t>
    <phoneticPr fontId="4"/>
  </si>
  <si>
    <t>上水</t>
    <rPh sb="0" eb="2">
      <t>ジョウスイドウ</t>
    </rPh>
    <phoneticPr fontId="9"/>
  </si>
  <si>
    <t>簡水</t>
    <rPh sb="0" eb="1">
      <t>カンイ</t>
    </rPh>
    <rPh sb="1" eb="2">
      <t>スイドウ</t>
    </rPh>
    <phoneticPr fontId="9"/>
  </si>
  <si>
    <t>専用</t>
    <rPh sb="0" eb="2">
      <t>センヨウ</t>
    </rPh>
    <phoneticPr fontId="9"/>
  </si>
  <si>
    <t>計</t>
    <rPh sb="0" eb="1">
      <t>ケイ</t>
    </rPh>
    <phoneticPr fontId="9"/>
  </si>
  <si>
    <t>県内総人口</t>
    <rPh sb="0" eb="2">
      <t>ケンナイ</t>
    </rPh>
    <rPh sb="2" eb="5">
      <t>ソウジンコウ</t>
    </rPh>
    <phoneticPr fontId="4"/>
  </si>
  <si>
    <t>給水人口計</t>
    <rPh sb="0" eb="2">
      <t>キュウスイ</t>
    </rPh>
    <rPh sb="2" eb="4">
      <t>ジンコウ</t>
    </rPh>
    <rPh sb="4" eb="5">
      <t>ケイ</t>
    </rPh>
    <phoneticPr fontId="4"/>
  </si>
  <si>
    <t>上水道</t>
    <rPh sb="0" eb="2">
      <t>ジョウスイ</t>
    </rPh>
    <rPh sb="2" eb="3">
      <t>ミチ</t>
    </rPh>
    <phoneticPr fontId="4"/>
  </si>
  <si>
    <t>簡易水道</t>
    <rPh sb="0" eb="2">
      <t>カンイ</t>
    </rPh>
    <rPh sb="2" eb="4">
      <t>スイドウ</t>
    </rPh>
    <phoneticPr fontId="4"/>
  </si>
  <si>
    <t>専用水道</t>
    <rPh sb="0" eb="2">
      <t>センヨウ</t>
    </rPh>
    <rPh sb="2" eb="4">
      <t>スイドウ</t>
    </rPh>
    <phoneticPr fontId="4"/>
  </si>
  <si>
    <t>普及率</t>
    <rPh sb="0" eb="3">
      <t>フキュウリツ</t>
    </rPh>
    <phoneticPr fontId="4"/>
  </si>
  <si>
    <t>H14</t>
    <phoneticPr fontId="4"/>
  </si>
  <si>
    <t>H15</t>
    <phoneticPr fontId="4"/>
  </si>
  <si>
    <t>H16</t>
  </si>
  <si>
    <t>H17</t>
    <phoneticPr fontId="4"/>
  </si>
  <si>
    <t>H18</t>
  </si>
  <si>
    <t>H19</t>
  </si>
  <si>
    <t>H20</t>
  </si>
  <si>
    <t>H21</t>
  </si>
  <si>
    <t>H22</t>
    <phoneticPr fontId="4"/>
  </si>
  <si>
    <t>H23</t>
    <phoneticPr fontId="4"/>
  </si>
  <si>
    <t>H24</t>
  </si>
  <si>
    <t>H25</t>
  </si>
  <si>
    <t>H26</t>
  </si>
  <si>
    <t>H27</t>
    <phoneticPr fontId="4"/>
  </si>
  <si>
    <t>＊専用水道については、自己水源のみによるもの以外は本表に含まない。</t>
    <phoneticPr fontId="9"/>
  </si>
  <si>
    <t>↑数字の訂正（１．総括）</t>
    <rPh sb="1" eb="3">
      <t>スウジ</t>
    </rPh>
    <rPh sb="4" eb="6">
      <t>テイセイ</t>
    </rPh>
    <rPh sb="9" eb="11">
      <t>ソウカツ</t>
    </rPh>
    <phoneticPr fontId="4"/>
  </si>
  <si>
    <t>(1)</t>
    <phoneticPr fontId="4"/>
  </si>
  <si>
    <t>↑　転記</t>
    <rPh sb="2" eb="4">
      <t>テンキ</t>
    </rPh>
    <phoneticPr fontId="4"/>
  </si>
  <si>
    <t>未普及</t>
    <rPh sb="0" eb="1">
      <t>ミ</t>
    </rPh>
    <rPh sb="1" eb="3">
      <t>フキュウ</t>
    </rPh>
    <phoneticPr fontId="4"/>
  </si>
  <si>
    <t>←数字の訂正（１．総括）</t>
    <rPh sb="1" eb="3">
      <t>スウジ</t>
    </rPh>
    <rPh sb="4" eb="6">
      <t>テイセイ</t>
    </rPh>
    <rPh sb="9" eb="11">
      <t>ソウカツ</t>
    </rPh>
    <phoneticPr fontId="4"/>
  </si>
  <si>
    <t>割合</t>
    <rPh sb="0" eb="2">
      <t>ワリアイ</t>
    </rPh>
    <phoneticPr fontId="4"/>
  </si>
  <si>
    <t>4)</t>
    <phoneticPr fontId="4"/>
  </si>
  <si>
    <t>上水道</t>
    <rPh sb="0" eb="3">
      <t>ジョウスイドウ</t>
    </rPh>
    <phoneticPr fontId="9"/>
  </si>
  <si>
    <t>簡易水道</t>
    <rPh sb="0" eb="2">
      <t>カンイ</t>
    </rPh>
    <rPh sb="2" eb="4">
      <t>スイドウ</t>
    </rPh>
    <phoneticPr fontId="9"/>
  </si>
  <si>
    <t>合計</t>
    <rPh sb="0" eb="2">
      <t>ゴウケイ</t>
    </rPh>
    <phoneticPr fontId="9"/>
  </si>
  <si>
    <t>年間</t>
  </si>
  <si>
    <t>給水量</t>
  </si>
  <si>
    <t>（百万ｍ3）</t>
    <rPh sb="1" eb="3">
      <t>ヒャクマン</t>
    </rPh>
    <phoneticPr fontId="4"/>
  </si>
  <si>
    <t>H14</t>
    <phoneticPr fontId="4"/>
  </si>
  <si>
    <t>H16</t>
    <phoneticPr fontId="4"/>
  </si>
  <si>
    <t>H18</t>
    <phoneticPr fontId="4"/>
  </si>
  <si>
    <t>H19</t>
    <phoneticPr fontId="4"/>
  </si>
  <si>
    <t>H20</t>
    <phoneticPr fontId="4"/>
  </si>
  <si>
    <t>H21</t>
    <phoneticPr fontId="4"/>
  </si>
  <si>
    <t>←１．総括</t>
    <rPh sb="3" eb="5">
      <t>ソウカツ</t>
    </rPh>
    <phoneticPr fontId="10"/>
  </si>
  <si>
    <t>取水実績</t>
    <rPh sb="0" eb="2">
      <t>シュスイ</t>
    </rPh>
    <rPh sb="2" eb="4">
      <t>ジッセキ</t>
    </rPh>
    <phoneticPr fontId="4"/>
  </si>
  <si>
    <t>(5)</t>
    <phoneticPr fontId="4"/>
  </si>
  <si>
    <t>(凡　例)</t>
    <rPh sb="1" eb="4">
      <t>ハンレイ</t>
    </rPh>
    <phoneticPr fontId="10"/>
  </si>
  <si>
    <t xml:space="preserve">合　計 </t>
    <rPh sb="0" eb="1">
      <t>ゴウ</t>
    </rPh>
    <rPh sb="2" eb="3">
      <t>ケイ</t>
    </rPh>
    <phoneticPr fontId="10"/>
  </si>
  <si>
    <t>簡易水道</t>
    <rPh sb="0" eb="2">
      <t>カンイ</t>
    </rPh>
    <rPh sb="2" eb="4">
      <t>スイドウ</t>
    </rPh>
    <phoneticPr fontId="10"/>
  </si>
  <si>
    <t>上 水 道</t>
    <rPh sb="0" eb="5">
      <t>ジョウスイドウ</t>
    </rPh>
    <phoneticPr fontId="10"/>
  </si>
  <si>
    <t>用水供給</t>
    <rPh sb="0" eb="2">
      <t>ヨウスイ</t>
    </rPh>
    <rPh sb="2" eb="4">
      <t>キョウキュウ</t>
    </rPh>
    <phoneticPr fontId="10"/>
  </si>
  <si>
    <t>ダム</t>
    <phoneticPr fontId="10"/>
  </si>
  <si>
    <t>湖沼</t>
    <rPh sb="0" eb="2">
      <t>コショウ</t>
    </rPh>
    <phoneticPr fontId="10"/>
  </si>
  <si>
    <t>河川</t>
    <rPh sb="0" eb="2">
      <t>カセン</t>
    </rPh>
    <phoneticPr fontId="10"/>
  </si>
  <si>
    <t>伏流水</t>
    <rPh sb="0" eb="3">
      <t>フクリュウスイ</t>
    </rPh>
    <phoneticPr fontId="10"/>
  </si>
  <si>
    <t>浅井戸</t>
    <rPh sb="0" eb="3">
      <t>アサイド</t>
    </rPh>
    <phoneticPr fontId="10"/>
  </si>
  <si>
    <t>深井戸</t>
    <rPh sb="0" eb="3">
      <t>フカイド</t>
    </rPh>
    <phoneticPr fontId="10"/>
  </si>
  <si>
    <t>湧水等</t>
    <rPh sb="0" eb="2">
      <t>ユウスイ</t>
    </rPh>
    <rPh sb="2" eb="3">
      <t>トウ</t>
    </rPh>
    <phoneticPr fontId="10"/>
  </si>
  <si>
    <t>受水</t>
    <rPh sb="0" eb="2">
      <t>ジュスイ</t>
    </rPh>
    <phoneticPr fontId="10"/>
  </si>
  <si>
    <t>ダム</t>
    <phoneticPr fontId="10"/>
  </si>
  <si>
    <t>浄水受水</t>
    <rPh sb="0" eb="2">
      <t>ジョウスイ</t>
    </rPh>
    <rPh sb="2" eb="4">
      <t>ジュスイ</t>
    </rPh>
    <phoneticPr fontId="10"/>
  </si>
  <si>
    <t>※原水受水は重複のため算入しない</t>
    <rPh sb="1" eb="3">
      <t>ゲンスイ</t>
    </rPh>
    <rPh sb="3" eb="5">
      <t>ジュスイ</t>
    </rPh>
    <rPh sb="6" eb="8">
      <t>チョウフク</t>
    </rPh>
    <rPh sb="11" eb="13">
      <t>サンニュウ</t>
    </rPh>
    <phoneticPr fontId="10"/>
  </si>
  <si>
    <t>消毒のみ</t>
    <phoneticPr fontId="4"/>
  </si>
  <si>
    <t>緩速ろ過</t>
    <phoneticPr fontId="4"/>
  </si>
  <si>
    <t>急速ろ過</t>
    <phoneticPr fontId="4"/>
  </si>
  <si>
    <t>膜ろ過</t>
    <rPh sb="0" eb="1">
      <t>マク</t>
    </rPh>
    <rPh sb="2" eb="3">
      <t>カ</t>
    </rPh>
    <phoneticPr fontId="4"/>
  </si>
  <si>
    <t>上水道</t>
    <rPh sb="0" eb="1">
      <t>ウエ</t>
    </rPh>
    <rPh sb="1" eb="2">
      <t>ミズ</t>
    </rPh>
    <rPh sb="2" eb="3">
      <t>ミチ</t>
    </rPh>
    <phoneticPr fontId="4"/>
  </si>
  <si>
    <t>用水供給</t>
    <rPh sb="0" eb="1">
      <t>ヨウスイ</t>
    </rPh>
    <rPh sb="1" eb="2">
      <t>スイ</t>
    </rPh>
    <rPh sb="2" eb="4">
      <t>キョウキュウ</t>
    </rPh>
    <phoneticPr fontId="4"/>
  </si>
  <si>
    <t>（6）</t>
    <phoneticPr fontId="4"/>
  </si>
  <si>
    <t>消毒のみ</t>
  </si>
  <si>
    <t>緩速ろ過</t>
  </si>
  <si>
    <t>急速ろ過</t>
  </si>
  <si>
    <t>計</t>
    <rPh sb="0" eb="1">
      <t>ケイ</t>
    </rPh>
    <phoneticPr fontId="4"/>
  </si>
  <si>
    <t>（簡水消毒）</t>
    <rPh sb="1" eb="3">
      <t>カンスイ</t>
    </rPh>
    <rPh sb="3" eb="5">
      <t>ショウドク</t>
    </rPh>
    <phoneticPr fontId="4"/>
  </si>
  <si>
    <t>(簡水UV)</t>
    <rPh sb="1" eb="3">
      <t>カンスイ</t>
    </rPh>
    <phoneticPr fontId="4"/>
  </si>
  <si>
    <t>（Km)</t>
    <phoneticPr fontId="4"/>
  </si>
  <si>
    <t>鋳鉄管</t>
    <rPh sb="0" eb="3">
      <t>チュウテツカン</t>
    </rPh>
    <phoneticPr fontId="4"/>
  </si>
  <si>
    <t>ダクタイル鋳鉄管</t>
    <phoneticPr fontId="11"/>
  </si>
  <si>
    <t>鋼管</t>
    <rPh sb="0" eb="2">
      <t>コウカン</t>
    </rPh>
    <phoneticPr fontId="4"/>
  </si>
  <si>
    <t>石綿ｾﾒﾝﾄ管</t>
    <phoneticPr fontId="11"/>
  </si>
  <si>
    <t>塩化ビニル管</t>
    <rPh sb="0" eb="2">
      <t>エンカ</t>
    </rPh>
    <rPh sb="5" eb="6">
      <t>カン</t>
    </rPh>
    <phoneticPr fontId="11"/>
  </si>
  <si>
    <t>ポリエチレン</t>
    <phoneticPr fontId="4"/>
  </si>
  <si>
    <t>その他</t>
    <phoneticPr fontId="11"/>
  </si>
  <si>
    <t>←25.及び管延長等</t>
    <rPh sb="4" eb="5">
      <t>オヨ</t>
    </rPh>
    <rPh sb="6" eb="7">
      <t>カン</t>
    </rPh>
    <rPh sb="7" eb="9">
      <t>エンチョウ</t>
    </rPh>
    <rPh sb="9" eb="10">
      <t>トウ</t>
    </rPh>
    <phoneticPr fontId="4"/>
  </si>
  <si>
    <t>上 水 道</t>
    <rPh sb="0" eb="3">
      <t>ジョウスイ</t>
    </rPh>
    <rPh sb="4" eb="5">
      <t>ミチ</t>
    </rPh>
    <phoneticPr fontId="4"/>
  </si>
  <si>
    <t>H28</t>
  </si>
  <si>
    <t>H28</t>
    <phoneticPr fontId="4"/>
  </si>
  <si>
    <t>←22</t>
    <phoneticPr fontId="3"/>
  </si>
  <si>
    <t>←13</t>
    <phoneticPr fontId="3"/>
  </si>
  <si>
    <t>←9</t>
    <phoneticPr fontId="3"/>
  </si>
  <si>
    <t>←16.管延長</t>
    <rPh sb="4" eb="5">
      <t>カン</t>
    </rPh>
    <rPh sb="5" eb="7">
      <t>エンチョウ</t>
    </rPh>
    <phoneticPr fontId="4"/>
  </si>
  <si>
    <t>２．グラフで表す水道の状況（平成28年度）</t>
    <rPh sb="6" eb="7">
      <t>アラワ</t>
    </rPh>
    <rPh sb="8" eb="10">
      <t>スイドウ</t>
    </rPh>
    <rPh sb="11" eb="13">
      <t>ジョウキョウ</t>
    </rPh>
    <rPh sb="14" eb="16">
      <t>ヘイセイ</t>
    </rPh>
    <rPh sb="18" eb="20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</si>
</sst>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[$-411]ge"/>
    <numFmt numFmtId="178" formatCode="0.0_ "/>
    <numFmt numFmtId="179" formatCode="0.0%"/>
    <numFmt numFmtId="180" formatCode="#,##0_ "/>
    <numFmt numFmtId="181" formatCode="#,##0.0"/>
    <numFmt numFmtId="182" formatCode="#,##0.00_ ;[Red]\-#,##0.00\ "/>
  </numFmts>
  <fonts count="1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quotePrefix="1" applyFont="1" applyAlignment="1">
      <alignment vertical="center"/>
    </xf>
    <xf numFmtId="0" fontId="5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/>
    <xf numFmtId="0" fontId="6" fillId="0" borderId="0" xfId="0" applyFont="1" applyAlignment="1"/>
    <xf numFmtId="0" fontId="7" fillId="0" borderId="0" xfId="0" applyFont="1" applyAlignment="1">
      <alignment vertical="center"/>
    </xf>
    <xf numFmtId="49" fontId="5" fillId="0" borderId="0" xfId="0" applyNumberFormat="1" applyFont="1"/>
    <xf numFmtId="3" fontId="8" fillId="0" borderId="0" xfId="0" applyNumberFormat="1" applyFont="1" applyAlignment="1">
      <alignment vertical="center"/>
    </xf>
    <xf numFmtId="0" fontId="5" fillId="0" borderId="0" xfId="0" applyFont="1"/>
    <xf numFmtId="176" fontId="5" fillId="0" borderId="0" xfId="0" applyNumberFormat="1" applyFont="1"/>
    <xf numFmtId="0" fontId="5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176" fontId="5" fillId="0" borderId="1" xfId="0" applyNumberFormat="1" applyFont="1" applyBorder="1"/>
    <xf numFmtId="177" fontId="5" fillId="0" borderId="1" xfId="0" applyNumberFormat="1" applyFont="1" applyBorder="1"/>
    <xf numFmtId="178" fontId="5" fillId="0" borderId="1" xfId="0" applyNumberFormat="1" applyFont="1" applyBorder="1"/>
    <xf numFmtId="177" fontId="5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vertical="center"/>
    </xf>
    <xf numFmtId="176" fontId="8" fillId="2" borderId="1" xfId="1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178" fontId="5" fillId="2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176" fontId="8" fillId="0" borderId="1" xfId="1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/>
    <xf numFmtId="0" fontId="5" fillId="3" borderId="1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vertical="center"/>
    </xf>
    <xf numFmtId="176" fontId="8" fillId="3" borderId="1" xfId="1" applyNumberFormat="1" applyFont="1" applyFill="1" applyBorder="1" applyAlignment="1">
      <alignment vertical="center"/>
    </xf>
    <xf numFmtId="176" fontId="8" fillId="3" borderId="1" xfId="0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horizontal="right"/>
    </xf>
    <xf numFmtId="38" fontId="5" fillId="3" borderId="1" xfId="1" applyFont="1" applyFill="1" applyBorder="1"/>
    <xf numFmtId="179" fontId="5" fillId="3" borderId="1" xfId="0" applyNumberFormat="1" applyFont="1" applyFill="1" applyBorder="1"/>
    <xf numFmtId="179" fontId="8" fillId="0" borderId="1" xfId="0" applyNumberFormat="1" applyFont="1" applyBorder="1" applyAlignment="1">
      <alignment vertical="center"/>
    </xf>
    <xf numFmtId="180" fontId="5" fillId="0" borderId="0" xfId="0" applyNumberFormat="1" applyFont="1"/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80" fontId="5" fillId="0" borderId="0" xfId="0" applyNumberFormat="1" applyFont="1" applyAlignment="1"/>
    <xf numFmtId="3" fontId="8" fillId="2" borderId="1" xfId="0" applyNumberFormat="1" applyFont="1" applyFill="1" applyBorder="1" applyAlignment="1">
      <alignment horizontal="center" vertical="center"/>
    </xf>
    <xf numFmtId="180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/>
    <xf numFmtId="3" fontId="8" fillId="0" borderId="1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/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/>
    <xf numFmtId="38" fontId="5" fillId="0" borderId="0" xfId="1" applyFont="1"/>
    <xf numFmtId="18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/>
    <xf numFmtId="0" fontId="7" fillId="0" borderId="1" xfId="0" applyFont="1" applyBorder="1"/>
    <xf numFmtId="178" fontId="5" fillId="2" borderId="1" xfId="0" applyNumberFormat="1" applyFont="1" applyFill="1" applyBorder="1" applyAlignment="1"/>
    <xf numFmtId="0" fontId="5" fillId="0" borderId="0" xfId="0" applyFont="1" applyAlignment="1"/>
    <xf numFmtId="3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/>
    <xf numFmtId="10" fontId="5" fillId="0" borderId="1" xfId="0" applyNumberFormat="1" applyFont="1" applyBorder="1"/>
    <xf numFmtId="178" fontId="5" fillId="3" borderId="1" xfId="0" applyNumberFormat="1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38" fontId="12" fillId="3" borderId="7" xfId="1" applyFont="1" applyFill="1" applyBorder="1"/>
    <xf numFmtId="38" fontId="12" fillId="3" borderId="8" xfId="1" applyFont="1" applyFill="1" applyBorder="1"/>
    <xf numFmtId="38" fontId="12" fillId="3" borderId="9" xfId="1" applyFont="1" applyFill="1" applyBorder="1"/>
    <xf numFmtId="38" fontId="12" fillId="3" borderId="10" xfId="1" applyFont="1" applyFill="1" applyBorder="1"/>
    <xf numFmtId="38" fontId="12" fillId="3" borderId="0" xfId="1" applyFont="1" applyFill="1" applyBorder="1"/>
    <xf numFmtId="38" fontId="12" fillId="3" borderId="11" xfId="1" applyFont="1" applyFill="1" applyBorder="1"/>
    <xf numFmtId="38" fontId="12" fillId="3" borderId="12" xfId="1" applyFont="1" applyFill="1" applyBorder="1"/>
    <xf numFmtId="38" fontId="12" fillId="3" borderId="13" xfId="1" applyFont="1" applyFill="1" applyBorder="1"/>
    <xf numFmtId="38" fontId="12" fillId="3" borderId="14" xfId="1" applyFont="1" applyFill="1" applyBorder="1"/>
    <xf numFmtId="3" fontId="8" fillId="0" borderId="18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80" fontId="8" fillId="3" borderId="16" xfId="0" applyNumberFormat="1" applyFont="1" applyFill="1" applyBorder="1" applyAlignment="1">
      <alignment vertical="center"/>
    </xf>
    <xf numFmtId="176" fontId="8" fillId="3" borderId="16" xfId="0" applyNumberFormat="1" applyFont="1" applyFill="1" applyBorder="1" applyAlignment="1">
      <alignment vertical="center"/>
    </xf>
    <xf numFmtId="176" fontId="5" fillId="3" borderId="17" xfId="0" applyNumberFormat="1" applyFont="1" applyFill="1" applyBorder="1" applyAlignment="1"/>
    <xf numFmtId="38" fontId="5" fillId="3" borderId="16" xfId="0" applyNumberFormat="1" applyFont="1" applyFill="1" applyBorder="1"/>
    <xf numFmtId="182" fontId="5" fillId="3" borderId="16" xfId="0" applyNumberFormat="1" applyFont="1" applyFill="1" applyBorder="1"/>
    <xf numFmtId="38" fontId="5" fillId="3" borderId="7" xfId="1" applyFont="1" applyFill="1" applyBorder="1" applyAlignment="1"/>
    <xf numFmtId="38" fontId="5" fillId="3" borderId="8" xfId="1" applyFont="1" applyFill="1" applyBorder="1" applyAlignment="1"/>
    <xf numFmtId="38" fontId="5" fillId="3" borderId="9" xfId="1" applyFont="1" applyFill="1" applyBorder="1"/>
    <xf numFmtId="38" fontId="5" fillId="3" borderId="10" xfId="1" applyFont="1" applyFill="1" applyBorder="1" applyAlignment="1"/>
    <xf numFmtId="38" fontId="5" fillId="3" borderId="0" xfId="1" applyFont="1" applyFill="1" applyBorder="1" applyAlignment="1"/>
    <xf numFmtId="38" fontId="5" fillId="3" borderId="11" xfId="1" applyFont="1" applyFill="1" applyBorder="1"/>
    <xf numFmtId="38" fontId="5" fillId="3" borderId="12" xfId="1" applyFont="1" applyFill="1" applyBorder="1" applyAlignment="1"/>
    <xf numFmtId="38" fontId="5" fillId="3" borderId="13" xfId="1" applyFont="1" applyFill="1" applyBorder="1" applyAlignment="1"/>
    <xf numFmtId="38" fontId="5" fillId="3" borderId="14" xfId="1" applyFont="1" applyFill="1" applyBorder="1"/>
    <xf numFmtId="3" fontId="13" fillId="2" borderId="1" xfId="0" applyNumberFormat="1" applyFont="1" applyFill="1" applyBorder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75064373065467E-2"/>
          <c:y val="0.10596026490066225"/>
          <c:w val="0.83906314015437333"/>
          <c:h val="0.69867549668874174"/>
        </c:manualLayout>
      </c:layout>
      <c:lineChart>
        <c:grouping val="standard"/>
        <c:varyColors val="0"/>
        <c:ser>
          <c:idx val="0"/>
          <c:order val="0"/>
          <c:tx>
            <c:strRef>
              <c:f>数・人口!$H$2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数・人口!$G$3:$G$54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数・人口!$H$3:$H$54</c:f>
              <c:numCache>
                <c:formatCode>0_ </c:formatCode>
                <c:ptCount val="52"/>
                <c:pt idx="0">
                  <c:v>1958.0070000000001</c:v>
                </c:pt>
                <c:pt idx="1">
                  <c:v>1946.6690000000001</c:v>
                </c:pt>
                <c:pt idx="2">
                  <c:v>1947.6079999999999</c:v>
                </c:pt>
                <c:pt idx="3">
                  <c:v>1949.7180000000001</c:v>
                </c:pt>
                <c:pt idx="4">
                  <c:v>1950.4359999999999</c:v>
                </c:pt>
                <c:pt idx="5">
                  <c:v>1953.91</c:v>
                </c:pt>
                <c:pt idx="6">
                  <c:v>1965.1880000000001</c:v>
                </c:pt>
                <c:pt idx="7">
                  <c:v>1977.521</c:v>
                </c:pt>
                <c:pt idx="8">
                  <c:v>1992.155</c:v>
                </c:pt>
                <c:pt idx="9">
                  <c:v>2008.2550000000001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2072.3519999999999</c:v>
                </c:pt>
                <c:pt idx="15">
                  <c:v>2082.1039999999998</c:v>
                </c:pt>
                <c:pt idx="16">
                  <c:v>2090.6379999999999</c:v>
                </c:pt>
                <c:pt idx="17">
                  <c:v>2098.0279999999998</c:v>
                </c:pt>
                <c:pt idx="18">
                  <c:v>2107.027</c:v>
                </c:pt>
                <c:pt idx="19">
                  <c:v>2116.7890000000002</c:v>
                </c:pt>
                <c:pt idx="20">
                  <c:v>2133.866</c:v>
                </c:pt>
                <c:pt idx="21">
                  <c:v>2141.0990000000002</c:v>
                </c:pt>
                <c:pt idx="22">
                  <c:v>2144.7640000000001</c:v>
                </c:pt>
                <c:pt idx="23">
                  <c:v>2148.8139999999999</c:v>
                </c:pt>
                <c:pt idx="24">
                  <c:v>2153.377</c:v>
                </c:pt>
                <c:pt idx="25">
                  <c:v>2153.0430000000001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2175.6529999999998</c:v>
                </c:pt>
                <c:pt idx="29">
                  <c:v>2187.2849999999999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2205.7579999999998</c:v>
                </c:pt>
                <c:pt idx="33">
                  <c:v>2209.4369999999999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  <c:pt idx="46">
                  <c:v>2133</c:v>
                </c:pt>
                <c:pt idx="47">
                  <c:v>2119</c:v>
                </c:pt>
                <c:pt idx="48">
                  <c:v>2108</c:v>
                </c:pt>
                <c:pt idx="49">
                  <c:v>2096</c:v>
                </c:pt>
                <c:pt idx="50">
                  <c:v>2086</c:v>
                </c:pt>
                <c:pt idx="51">
                  <c:v>2076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数・人口!$I$2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数・人口!$G$3:$G$54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数・人口!$I$3:$I$54</c:f>
              <c:numCache>
                <c:formatCode>0_ </c:formatCode>
                <c:ptCount val="52"/>
                <c:pt idx="0">
                  <c:v>1502.8140000000001</c:v>
                </c:pt>
                <c:pt idx="1">
                  <c:v>1522.8920000000001</c:v>
                </c:pt>
                <c:pt idx="2">
                  <c:v>1554.472</c:v>
                </c:pt>
                <c:pt idx="3">
                  <c:v>1595.165</c:v>
                </c:pt>
                <c:pt idx="4">
                  <c:v>1617.7439999999999</c:v>
                </c:pt>
                <c:pt idx="5">
                  <c:v>1641.819</c:v>
                </c:pt>
                <c:pt idx="6">
                  <c:v>1676.8109999999999</c:v>
                </c:pt>
                <c:pt idx="7">
                  <c:v>1710.894</c:v>
                </c:pt>
                <c:pt idx="8">
                  <c:v>1749.7639999999999</c:v>
                </c:pt>
                <c:pt idx="9">
                  <c:v>1770.6379999999999</c:v>
                </c:pt>
                <c:pt idx="10">
                  <c:v>1802.346</c:v>
                </c:pt>
                <c:pt idx="11">
                  <c:v>1825.0039999999999</c:v>
                </c:pt>
                <c:pt idx="12">
                  <c:v>1860.6279999999999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1970.1949999999999</c:v>
                </c:pt>
                <c:pt idx="18">
                  <c:v>1984.9369999999999</c:v>
                </c:pt>
                <c:pt idx="19">
                  <c:v>2005.037</c:v>
                </c:pt>
                <c:pt idx="20">
                  <c:v>2030.3320000000001</c:v>
                </c:pt>
                <c:pt idx="21">
                  <c:v>2048.1979999999999</c:v>
                </c:pt>
                <c:pt idx="22">
                  <c:v>2055.5549999999998</c:v>
                </c:pt>
                <c:pt idx="23">
                  <c:v>2068.9450000000002</c:v>
                </c:pt>
                <c:pt idx="24">
                  <c:v>2088.62</c:v>
                </c:pt>
                <c:pt idx="25">
                  <c:v>2094.7139999999999</c:v>
                </c:pt>
                <c:pt idx="26">
                  <c:v>2104.8620000000001</c:v>
                </c:pt>
                <c:pt idx="27">
                  <c:v>2113.6190000000001</c:v>
                </c:pt>
                <c:pt idx="28">
                  <c:v>2126.1999999999998</c:v>
                </c:pt>
                <c:pt idx="29">
                  <c:v>2143.4690000000001</c:v>
                </c:pt>
                <c:pt idx="30">
                  <c:v>2149.0970000000002</c:v>
                </c:pt>
                <c:pt idx="31">
                  <c:v>2159.991</c:v>
                </c:pt>
                <c:pt idx="32">
                  <c:v>2169.0709999999999</c:v>
                </c:pt>
                <c:pt idx="33">
                  <c:v>2175.0859999999998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  <c:pt idx="46">
                  <c:v>2109</c:v>
                </c:pt>
                <c:pt idx="47">
                  <c:v>2096</c:v>
                </c:pt>
                <c:pt idx="48">
                  <c:v>2084</c:v>
                </c:pt>
                <c:pt idx="49">
                  <c:v>2072</c:v>
                </c:pt>
                <c:pt idx="50">
                  <c:v>2062</c:v>
                </c:pt>
                <c:pt idx="51">
                  <c:v>2053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数・人口!$J$2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数・人口!$G$3:$G$54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数・人口!$J$3:$J$54</c:f>
              <c:numCache>
                <c:formatCode>0_ </c:formatCode>
                <c:ptCount val="52"/>
                <c:pt idx="0">
                  <c:v>1090.405</c:v>
                </c:pt>
                <c:pt idx="1">
                  <c:v>1122.5930000000001</c:v>
                </c:pt>
                <c:pt idx="2">
                  <c:v>1168.2139999999999</c:v>
                </c:pt>
                <c:pt idx="3">
                  <c:v>1217.22</c:v>
                </c:pt>
                <c:pt idx="4">
                  <c:v>1241.48</c:v>
                </c:pt>
                <c:pt idx="5">
                  <c:v>1274.8320000000001</c:v>
                </c:pt>
                <c:pt idx="6">
                  <c:v>1321.4490000000001</c:v>
                </c:pt>
                <c:pt idx="7">
                  <c:v>1363.7170000000001</c:v>
                </c:pt>
                <c:pt idx="8">
                  <c:v>1408.5250000000001</c:v>
                </c:pt>
                <c:pt idx="9">
                  <c:v>1445.5920000000001</c:v>
                </c:pt>
                <c:pt idx="10">
                  <c:v>1490.1679999999999</c:v>
                </c:pt>
                <c:pt idx="11">
                  <c:v>1516.6510000000001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1651.2639999999999</c:v>
                </c:pt>
                <c:pt idx="16">
                  <c:v>1665.848</c:v>
                </c:pt>
                <c:pt idx="17">
                  <c:v>1685.4280000000001</c:v>
                </c:pt>
                <c:pt idx="18">
                  <c:v>1700.6389999999999</c:v>
                </c:pt>
                <c:pt idx="19">
                  <c:v>1716.646</c:v>
                </c:pt>
                <c:pt idx="20">
                  <c:v>1743.8779999999999</c:v>
                </c:pt>
                <c:pt idx="21">
                  <c:v>1757.0540000000001</c:v>
                </c:pt>
                <c:pt idx="22">
                  <c:v>1767.5239999999999</c:v>
                </c:pt>
                <c:pt idx="23">
                  <c:v>1779.7909999999999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1833.0329999999999</c:v>
                </c:pt>
                <c:pt idx="27">
                  <c:v>1840.749</c:v>
                </c:pt>
                <c:pt idx="28">
                  <c:v>1851.8489999999999</c:v>
                </c:pt>
                <c:pt idx="29">
                  <c:v>1871.511</c:v>
                </c:pt>
                <c:pt idx="30">
                  <c:v>1878.6669999999999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  <c:pt idx="46">
                  <c:v>1913</c:v>
                </c:pt>
                <c:pt idx="47">
                  <c:v>1904</c:v>
                </c:pt>
                <c:pt idx="48">
                  <c:v>1900</c:v>
                </c:pt>
                <c:pt idx="49">
                  <c:v>1909</c:v>
                </c:pt>
                <c:pt idx="50">
                  <c:v>1906</c:v>
                </c:pt>
                <c:pt idx="51">
                  <c:v>1900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数・人口!$K$2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数・人口!$G$3:$G$54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数・人口!$K$3:$K$54</c:f>
              <c:numCache>
                <c:formatCode>0_ </c:formatCode>
                <c:ptCount val="52"/>
                <c:pt idx="0">
                  <c:v>397.29300000000001</c:v>
                </c:pt>
                <c:pt idx="1">
                  <c:v>386.49299999999999</c:v>
                </c:pt>
                <c:pt idx="2">
                  <c:v>372.77800000000002</c:v>
                </c:pt>
                <c:pt idx="3">
                  <c:v>365.38600000000002</c:v>
                </c:pt>
                <c:pt idx="4">
                  <c:v>363.66399999999999</c:v>
                </c:pt>
                <c:pt idx="5">
                  <c:v>355.48099999999999</c:v>
                </c:pt>
                <c:pt idx="6">
                  <c:v>345.19400000000002</c:v>
                </c:pt>
                <c:pt idx="7">
                  <c:v>336.93799999999999</c:v>
                </c:pt>
                <c:pt idx="8">
                  <c:v>330.505</c:v>
                </c:pt>
                <c:pt idx="9">
                  <c:v>314.56900000000002</c:v>
                </c:pt>
                <c:pt idx="10">
                  <c:v>303.435</c:v>
                </c:pt>
                <c:pt idx="11">
                  <c:v>300.23500000000001</c:v>
                </c:pt>
                <c:pt idx="12">
                  <c:v>290.12599999999998</c:v>
                </c:pt>
                <c:pt idx="13">
                  <c:v>278.13099999999997</c:v>
                </c:pt>
                <c:pt idx="14">
                  <c:v>277.255</c:v>
                </c:pt>
                <c:pt idx="15">
                  <c:v>278.29399999999998</c:v>
                </c:pt>
                <c:pt idx="16">
                  <c:v>280.31</c:v>
                </c:pt>
                <c:pt idx="17">
                  <c:v>279.65800000000002</c:v>
                </c:pt>
                <c:pt idx="18">
                  <c:v>279.43799999999999</c:v>
                </c:pt>
                <c:pt idx="19">
                  <c:v>283.61599999999999</c:v>
                </c:pt>
                <c:pt idx="20">
                  <c:v>281.053</c:v>
                </c:pt>
                <c:pt idx="21">
                  <c:v>285.83300000000003</c:v>
                </c:pt>
                <c:pt idx="22">
                  <c:v>282.68799999999999</c:v>
                </c:pt>
                <c:pt idx="23">
                  <c:v>284.35300000000001</c:v>
                </c:pt>
                <c:pt idx="24">
                  <c:v>274.55700000000002</c:v>
                </c:pt>
                <c:pt idx="25">
                  <c:v>269.40100000000001</c:v>
                </c:pt>
                <c:pt idx="26">
                  <c:v>267.83300000000003</c:v>
                </c:pt>
                <c:pt idx="27">
                  <c:v>268.38900000000001</c:v>
                </c:pt>
                <c:pt idx="28">
                  <c:v>270.16500000000002</c:v>
                </c:pt>
                <c:pt idx="29">
                  <c:v>268.31599999999997</c:v>
                </c:pt>
                <c:pt idx="30">
                  <c:v>266.80799999999999</c:v>
                </c:pt>
                <c:pt idx="31">
                  <c:v>271.06900000000002</c:v>
                </c:pt>
                <c:pt idx="32">
                  <c:v>261.13099999999997</c:v>
                </c:pt>
                <c:pt idx="33">
                  <c:v>261.19099999999997</c:v>
                </c:pt>
                <c:pt idx="34">
                  <c:v>259.50400000000002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  <c:pt idx="46">
                  <c:v>194</c:v>
                </c:pt>
                <c:pt idx="47">
                  <c:v>190</c:v>
                </c:pt>
                <c:pt idx="48">
                  <c:v>183</c:v>
                </c:pt>
                <c:pt idx="49">
                  <c:v>162</c:v>
                </c:pt>
                <c:pt idx="50">
                  <c:v>154</c:v>
                </c:pt>
                <c:pt idx="51">
                  <c:v>151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数・人口!$L$2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数・人口!$G$3:$G$54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数・人口!$L$3:$L$54</c:f>
              <c:numCache>
                <c:formatCode>0_ </c:formatCode>
                <c:ptCount val="52"/>
                <c:pt idx="0">
                  <c:v>15.116</c:v>
                </c:pt>
                <c:pt idx="1">
                  <c:v>13.805999999999999</c:v>
                </c:pt>
                <c:pt idx="2">
                  <c:v>13.48</c:v>
                </c:pt>
                <c:pt idx="3">
                  <c:v>12.558999999999999</c:v>
                </c:pt>
                <c:pt idx="4">
                  <c:v>12.6</c:v>
                </c:pt>
                <c:pt idx="5">
                  <c:v>11.506</c:v>
                </c:pt>
                <c:pt idx="6">
                  <c:v>10.167999999999999</c:v>
                </c:pt>
                <c:pt idx="7">
                  <c:v>10.239000000000001</c:v>
                </c:pt>
                <c:pt idx="8">
                  <c:v>10.734</c:v>
                </c:pt>
                <c:pt idx="9">
                  <c:v>10.477</c:v>
                </c:pt>
                <c:pt idx="10">
                  <c:v>8.7430000000000003</c:v>
                </c:pt>
                <c:pt idx="11">
                  <c:v>8.1180000000000003</c:v>
                </c:pt>
                <c:pt idx="12">
                  <c:v>7.9619999999999997</c:v>
                </c:pt>
                <c:pt idx="13">
                  <c:v>6.5910000000000002</c:v>
                </c:pt>
                <c:pt idx="14">
                  <c:v>5.9080000000000004</c:v>
                </c:pt>
                <c:pt idx="15">
                  <c:v>5.0940000000000003</c:v>
                </c:pt>
                <c:pt idx="16">
                  <c:v>5.8120000000000003</c:v>
                </c:pt>
                <c:pt idx="17">
                  <c:v>5.109</c:v>
                </c:pt>
                <c:pt idx="18">
                  <c:v>4.8600000000000003</c:v>
                </c:pt>
                <c:pt idx="19">
                  <c:v>4.7750000000000004</c:v>
                </c:pt>
                <c:pt idx="20">
                  <c:v>5.4009999999999998</c:v>
                </c:pt>
                <c:pt idx="21">
                  <c:v>5.3109999999999999</c:v>
                </c:pt>
                <c:pt idx="22">
                  <c:v>5.343</c:v>
                </c:pt>
                <c:pt idx="23">
                  <c:v>4.8010000000000002</c:v>
                </c:pt>
                <c:pt idx="24">
                  <c:v>4.5810000000000004</c:v>
                </c:pt>
                <c:pt idx="25">
                  <c:v>4.4850000000000003</c:v>
                </c:pt>
                <c:pt idx="26">
                  <c:v>3.996</c:v>
                </c:pt>
                <c:pt idx="27">
                  <c:v>4.4809999999999999</c:v>
                </c:pt>
                <c:pt idx="28">
                  <c:v>4.1859999999999999</c:v>
                </c:pt>
                <c:pt idx="29">
                  <c:v>3.6419999999999999</c:v>
                </c:pt>
                <c:pt idx="30">
                  <c:v>3.6219999999999999</c:v>
                </c:pt>
                <c:pt idx="31">
                  <c:v>3.0649999999999999</c:v>
                </c:pt>
                <c:pt idx="32">
                  <c:v>3.31</c:v>
                </c:pt>
                <c:pt idx="33">
                  <c:v>3.6739999999999999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768576"/>
        <c:axId val="1204779456"/>
      </c:lineChart>
      <c:lineChart>
        <c:grouping val="standard"/>
        <c:varyColors val="0"/>
        <c:ser>
          <c:idx val="5"/>
          <c:order val="5"/>
          <c:tx>
            <c:strRef>
              <c:f>数・人口!$M$2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数・人口!$G$3:$G$54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数・人口!$M$3:$M$54</c:f>
              <c:numCache>
                <c:formatCode>0.0_ </c:formatCode>
                <c:ptCount val="52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  <c:pt idx="46">
                  <c:v>98.9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98.8</c:v>
                </c:pt>
                <c:pt idx="51">
                  <c:v>98.9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783808"/>
        <c:axId val="1204777280"/>
      </c:lineChart>
      <c:catAx>
        <c:axId val="1204768576"/>
        <c:scaling>
          <c:orientation val="minMax"/>
        </c:scaling>
        <c:delete val="0"/>
        <c:axPos val="b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794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0477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人口（千人）</a:t>
                </a:r>
              </a:p>
            </c:rich>
          </c:tx>
          <c:layout>
            <c:manualLayout>
              <c:xMode val="edge"/>
              <c:yMode val="edge"/>
              <c:x val="1.0937431947644098E-2"/>
              <c:y val="1.6556291390728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68576"/>
        <c:crosses val="autoZero"/>
        <c:crossBetween val="between"/>
      </c:valAx>
      <c:catAx>
        <c:axId val="1204783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4777280"/>
        <c:crosses val="autoZero"/>
        <c:auto val="1"/>
        <c:lblAlgn val="ctr"/>
        <c:lblOffset val="100"/>
        <c:noMultiLvlLbl val="0"/>
      </c:catAx>
      <c:valAx>
        <c:axId val="120477728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  %</a:t>
                </a:r>
              </a:p>
            </c:rich>
          </c:tx>
          <c:layout>
            <c:manualLayout>
              <c:xMode val="edge"/>
              <c:yMode val="edge"/>
              <c:x val="0.9265631315736188"/>
              <c:y val="1.6556291390728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83808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egendEntry>
        <c:idx val="5"/>
        <c:txPr>
          <a:bodyPr/>
          <a:lstStyle/>
          <a:p>
            <a:pPr>
              <a:defRPr sz="7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1050000191024157"/>
          <c:y val="0.89649024004449773"/>
          <c:w val="0.80874997612198041"/>
          <c:h val="6.81896716552815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78301463402043E-2"/>
          <c:y val="0.14864864864864866"/>
          <c:w val="0.81182021212533118"/>
          <c:h val="0.7567567567567568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給水!$A$7:$A$58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給水!$B$7:$B$58</c:f>
              <c:numCache>
                <c:formatCode>#,##0_ </c:formatCode>
                <c:ptCount val="52"/>
                <c:pt idx="0">
                  <c:v>103.60599999999999</c:v>
                </c:pt>
                <c:pt idx="1">
                  <c:v>116.43899999999999</c:v>
                </c:pt>
                <c:pt idx="2">
                  <c:v>128.64400000000001</c:v>
                </c:pt>
                <c:pt idx="3">
                  <c:v>137.714</c:v>
                </c:pt>
                <c:pt idx="4">
                  <c:v>148.78800000000001</c:v>
                </c:pt>
                <c:pt idx="5">
                  <c:v>162.69399999999999</c:v>
                </c:pt>
                <c:pt idx="6">
                  <c:v>180.667</c:v>
                </c:pt>
                <c:pt idx="7">
                  <c:v>184.07599999999999</c:v>
                </c:pt>
                <c:pt idx="8">
                  <c:v>200.119</c:v>
                </c:pt>
                <c:pt idx="9">
                  <c:v>203.61699999999999</c:v>
                </c:pt>
                <c:pt idx="10">
                  <c:v>211.84899999999999</c:v>
                </c:pt>
                <c:pt idx="11">
                  <c:v>215.79900000000001</c:v>
                </c:pt>
                <c:pt idx="12">
                  <c:v>225.25299999999999</c:v>
                </c:pt>
                <c:pt idx="13">
                  <c:v>232.369</c:v>
                </c:pt>
                <c:pt idx="14">
                  <c:v>228.95699999999999</c:v>
                </c:pt>
                <c:pt idx="15">
                  <c:v>228.595</c:v>
                </c:pt>
                <c:pt idx="16">
                  <c:v>238.86799999999999</c:v>
                </c:pt>
                <c:pt idx="17">
                  <c:v>239.666</c:v>
                </c:pt>
                <c:pt idx="18">
                  <c:v>252.01400000000001</c:v>
                </c:pt>
                <c:pt idx="19">
                  <c:v>261.82499999999999</c:v>
                </c:pt>
                <c:pt idx="20">
                  <c:v>261.42599999999999</c:v>
                </c:pt>
                <c:pt idx="21">
                  <c:v>261.48200000000003</c:v>
                </c:pt>
                <c:pt idx="22">
                  <c:v>264.96199999999999</c:v>
                </c:pt>
                <c:pt idx="23">
                  <c:v>266.19900000000001</c:v>
                </c:pt>
                <c:pt idx="24">
                  <c:v>271.93099999999998</c:v>
                </c:pt>
                <c:pt idx="25">
                  <c:v>281.14600000000002</c:v>
                </c:pt>
                <c:pt idx="26">
                  <c:v>281.05500000000001</c:v>
                </c:pt>
                <c:pt idx="27">
                  <c:v>283.39999999999998</c:v>
                </c:pt>
                <c:pt idx="28">
                  <c:v>281.06599999999997</c:v>
                </c:pt>
                <c:pt idx="29">
                  <c:v>291.44400000000002</c:v>
                </c:pt>
                <c:pt idx="30">
                  <c:v>294.61399999999998</c:v>
                </c:pt>
                <c:pt idx="31">
                  <c:v>297.31400000000002</c:v>
                </c:pt>
                <c:pt idx="32">
                  <c:v>297.59800000000001</c:v>
                </c:pt>
                <c:pt idx="33">
                  <c:v>292.28399999999999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  <c:pt idx="47">
                  <c:v>257</c:v>
                </c:pt>
                <c:pt idx="48">
                  <c:v>257</c:v>
                </c:pt>
                <c:pt idx="49">
                  <c:v>254</c:v>
                </c:pt>
                <c:pt idx="50">
                  <c:v>255</c:v>
                </c:pt>
                <c:pt idx="51">
                  <c:v>255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給水!$A$7:$A$58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給水!$C$7:$C$58</c:f>
              <c:numCache>
                <c:formatCode>#,##0_ </c:formatCode>
                <c:ptCount val="52"/>
                <c:pt idx="0">
                  <c:v>23.541134999999997</c:v>
                </c:pt>
                <c:pt idx="1">
                  <c:v>21.584025</c:v>
                </c:pt>
                <c:pt idx="2">
                  <c:v>21.880576000000001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24.649947000000001</c:v>
                </c:pt>
                <c:pt idx="7">
                  <c:v>25.618380000000002</c:v>
                </c:pt>
                <c:pt idx="8">
                  <c:v>26.277823999999999</c:v>
                </c:pt>
                <c:pt idx="9">
                  <c:v>26.666478999999999</c:v>
                </c:pt>
                <c:pt idx="10">
                  <c:v>27.780114000000001</c:v>
                </c:pt>
                <c:pt idx="11">
                  <c:v>27.631937000000001</c:v>
                </c:pt>
                <c:pt idx="12">
                  <c:v>26.260283000000001</c:v>
                </c:pt>
                <c:pt idx="13">
                  <c:v>24.508078000000001</c:v>
                </c:pt>
                <c:pt idx="14">
                  <c:v>25.208867999999999</c:v>
                </c:pt>
                <c:pt idx="15">
                  <c:v>25.629007000000001</c:v>
                </c:pt>
                <c:pt idx="16">
                  <c:v>25.674308</c:v>
                </c:pt>
                <c:pt idx="17">
                  <c:v>26.924994999999999</c:v>
                </c:pt>
                <c:pt idx="18">
                  <c:v>30.248832</c:v>
                </c:pt>
                <c:pt idx="19">
                  <c:v>31.816814999999998</c:v>
                </c:pt>
                <c:pt idx="20">
                  <c:v>31.352318</c:v>
                </c:pt>
                <c:pt idx="21">
                  <c:v>33.068407000000001</c:v>
                </c:pt>
                <c:pt idx="22">
                  <c:v>32.903148000000002</c:v>
                </c:pt>
                <c:pt idx="23">
                  <c:v>34.719571999999999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35.683340999999999</c:v>
                </c:pt>
                <c:pt idx="27">
                  <c:v>37.655875999999999</c:v>
                </c:pt>
                <c:pt idx="28">
                  <c:v>36.868911999999995</c:v>
                </c:pt>
                <c:pt idx="29">
                  <c:v>37.682248000000001</c:v>
                </c:pt>
                <c:pt idx="30">
                  <c:v>38.020116000000002</c:v>
                </c:pt>
                <c:pt idx="31">
                  <c:v>38.528711000000001</c:v>
                </c:pt>
                <c:pt idx="32">
                  <c:v>37.620714</c:v>
                </c:pt>
                <c:pt idx="33">
                  <c:v>36.817197999999998</c:v>
                </c:pt>
                <c:pt idx="34">
                  <c:v>37.501202999999997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 formatCode="0_ ">
                  <c:v>32</c:v>
                </c:pt>
                <c:pt idx="46" formatCode="0_ ">
                  <c:v>31</c:v>
                </c:pt>
                <c:pt idx="47" formatCode="0_ ">
                  <c:v>31</c:v>
                </c:pt>
                <c:pt idx="48" formatCode="0_ ">
                  <c:v>31</c:v>
                </c:pt>
                <c:pt idx="49" formatCode="0_ ">
                  <c:v>29</c:v>
                </c:pt>
                <c:pt idx="50" formatCode="0_ ">
                  <c:v>27</c:v>
                </c:pt>
                <c:pt idx="51" formatCode="0_ 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776192"/>
        <c:axId val="1204775104"/>
      </c:lineChart>
      <c:catAx>
        <c:axId val="120477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751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047751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給水量（百万m3）</a:t>
                </a:r>
              </a:p>
            </c:rich>
          </c:tx>
          <c:layout>
            <c:manualLayout>
              <c:xMode val="edge"/>
              <c:yMode val="edge"/>
              <c:x val="2.0217688927212627E-2"/>
              <c:y val="4.39189189189189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76192"/>
        <c:crosses val="autoZero"/>
        <c:crossBetween val="between"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56749554169543E-2"/>
          <c:y val="2.2950815444445591E-2"/>
          <c:w val="0.75796537302273415"/>
          <c:h val="0.81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浄水!$B$1:$B$2</c:f>
              <c:strCache>
                <c:ptCount val="2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浄水!$B$3:$B$5</c:f>
              <c:numCache>
                <c:formatCode>0.0_ </c:formatCode>
                <c:ptCount val="3"/>
                <c:pt idx="0">
                  <c:v>63.569392911580266</c:v>
                </c:pt>
                <c:pt idx="1">
                  <c:v>59.483022806511066</c:v>
                </c:pt>
                <c:pt idx="2">
                  <c:v>12.746904408122834</c:v>
                </c:pt>
              </c:numCache>
            </c:numRef>
          </c:val>
        </c:ser>
        <c:ser>
          <c:idx val="0"/>
          <c:order val="1"/>
          <c:tx>
            <c:strRef>
              <c:f>浄水!$C$1:$C$2</c:f>
              <c:strCache>
                <c:ptCount val="2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146324199732646E-3"/>
                  <c:y val="-1.81553370119330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浄水!$C$3:$C$5</c:f>
              <c:numCache>
                <c:formatCode>0.0_ </c:formatCode>
                <c:ptCount val="3"/>
                <c:pt idx="0">
                  <c:v>6.3110838183436773</c:v>
                </c:pt>
                <c:pt idx="1">
                  <c:v>10.330661100131021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浄水!$D$1:$D$2</c:f>
              <c:strCache>
                <c:ptCount val="2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6518595552914379E-4"/>
                  <c:y val="-6.4370985884828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109097211905115E-3"/>
                  <c:y val="-2.64886244058202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9528377936409712"/>
                  <c:y val="9.090909090909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浄水!$D$3:$D$5</c:f>
              <c:numCache>
                <c:formatCode>0.0_ </c:formatCode>
                <c:ptCount val="3"/>
                <c:pt idx="0">
                  <c:v>22.54732975242473</c:v>
                </c:pt>
                <c:pt idx="1">
                  <c:v>29.093735426706047</c:v>
                </c:pt>
                <c:pt idx="2">
                  <c:v>87.25309559187717</c:v>
                </c:pt>
              </c:numCache>
            </c:numRef>
          </c:val>
        </c:ser>
        <c:ser>
          <c:idx val="3"/>
          <c:order val="3"/>
          <c:tx>
            <c:strRef>
              <c:f>浄水!$E$1:$E$2</c:f>
              <c:strCache>
                <c:ptCount val="2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017184172733125E-3"/>
                  <c:y val="-3.99505127938302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928721174004195E-3"/>
                  <c:y val="-0.129221732745961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4360587002098E-3"/>
                  <c:y val="-0.123348017621145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浄水!$E$3:$E$5</c:f>
              <c:numCache>
                <c:formatCode>0.0_ </c:formatCode>
                <c:ptCount val="3"/>
                <c:pt idx="0">
                  <c:v>7.572193517651324</c:v>
                </c:pt>
                <c:pt idx="1">
                  <c:v>1.092580666651862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204774560"/>
        <c:axId val="1204772384"/>
      </c:barChart>
      <c:catAx>
        <c:axId val="1204774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72384"/>
        <c:crosses val="autoZero"/>
        <c:auto val="1"/>
        <c:lblAlgn val="ctr"/>
        <c:lblOffset val="150"/>
        <c:tickLblSkip val="1"/>
        <c:tickMarkSkip val="1"/>
        <c:noMultiLvlLbl val="0"/>
      </c:catAx>
      <c:valAx>
        <c:axId val="1204772384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7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8526645768025"/>
          <c:y val="0.13402106831597776"/>
          <c:w val="0.80877742946708464"/>
          <c:h val="0.63574096508861244"/>
        </c:manualLayout>
      </c:layout>
      <c:lineChart>
        <c:grouping val="standard"/>
        <c:varyColors val="0"/>
        <c:ser>
          <c:idx val="0"/>
          <c:order val="1"/>
          <c:tx>
            <c:strRef>
              <c:f>数・人口!$C$2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数・人口!$A$3:$A$54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数・人口!$C$3:$C$54</c:f>
              <c:numCache>
                <c:formatCode>#,##0</c:formatCode>
                <c:ptCount val="52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  <c:pt idx="46">
                  <c:v>270</c:v>
                </c:pt>
                <c:pt idx="47">
                  <c:v>267</c:v>
                </c:pt>
                <c:pt idx="48">
                  <c:v>254</c:v>
                </c:pt>
                <c:pt idx="49">
                  <c:v>241</c:v>
                </c:pt>
                <c:pt idx="50">
                  <c:v>222</c:v>
                </c:pt>
                <c:pt idx="51">
                  <c:v>216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数・人口!$E$2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数・人口!$A$3:$A$54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数・人口!$E$3:$E$54</c:f>
              <c:numCache>
                <c:formatCode>#,##0</c:formatCode>
                <c:ptCount val="52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  <c:pt idx="46">
                  <c:v>396</c:v>
                </c:pt>
                <c:pt idx="47">
                  <c:v>400</c:v>
                </c:pt>
                <c:pt idx="48">
                  <c:v>377</c:v>
                </c:pt>
                <c:pt idx="49">
                  <c:v>369</c:v>
                </c:pt>
                <c:pt idx="50">
                  <c:v>350</c:v>
                </c:pt>
                <c:pt idx="51">
                  <c:v>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777824"/>
        <c:axId val="1204770208"/>
      </c:lineChart>
      <c:lineChart>
        <c:grouping val="standard"/>
        <c:varyColors val="0"/>
        <c:ser>
          <c:idx val="1"/>
          <c:order val="0"/>
          <c:tx>
            <c:strRef>
              <c:f>数・人口!$B$2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数・人口!$A$3:$A$54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数・人口!$B$3:$B$54</c:f>
              <c:numCache>
                <c:formatCode>#,##0</c:formatCode>
                <c:ptCount val="52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64</c:v>
                </c:pt>
                <c:pt idx="48">
                  <c:v>64</c:v>
                </c:pt>
                <c:pt idx="49">
                  <c:v>65</c:v>
                </c:pt>
                <c:pt idx="50">
                  <c:v>65</c:v>
                </c:pt>
                <c:pt idx="51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数・人口!$D$2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数・人口!$A$3:$A$54</c:f>
              <c:strCache>
                <c:ptCount val="5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</c:strCache>
            </c:strRef>
          </c:cat>
          <c:val>
            <c:numRef>
              <c:f>数・人口!$D$3:$D$54</c:f>
              <c:numCache>
                <c:formatCode>#,##0</c:formatCode>
                <c:ptCount val="52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  <c:pt idx="46">
                  <c:v>60</c:v>
                </c:pt>
                <c:pt idx="47">
                  <c:v>69</c:v>
                </c:pt>
                <c:pt idx="48">
                  <c:v>59</c:v>
                </c:pt>
                <c:pt idx="49">
                  <c:v>63</c:v>
                </c:pt>
                <c:pt idx="50">
                  <c:v>63</c:v>
                </c:pt>
                <c:pt idx="51">
                  <c:v>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774016"/>
        <c:axId val="1204771296"/>
      </c:lineChart>
      <c:catAx>
        <c:axId val="1204777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7020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204770208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合計・簡易水道</a:t>
                </a:r>
              </a:p>
            </c:rich>
          </c:tx>
          <c:layout>
            <c:manualLayout>
              <c:xMode val="edge"/>
              <c:yMode val="edge"/>
              <c:x val="9.4043201496364689E-3"/>
              <c:y val="4.46735395189003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77824"/>
        <c:crosses val="autoZero"/>
        <c:crossBetween val="between"/>
      </c:valAx>
      <c:catAx>
        <c:axId val="120477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4771296"/>
        <c:crosses val="autoZero"/>
        <c:auto val="0"/>
        <c:lblAlgn val="ctr"/>
        <c:lblOffset val="100"/>
        <c:noMultiLvlLbl val="0"/>
      </c:catAx>
      <c:valAx>
        <c:axId val="1204771296"/>
        <c:scaling>
          <c:orientation val="minMax"/>
          <c:max val="3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上水道・専用水道</a:t>
                </a:r>
              </a:p>
            </c:rich>
          </c:tx>
          <c:layout>
            <c:manualLayout>
              <c:xMode val="edge"/>
              <c:yMode val="edge"/>
              <c:x val="0.85736673002081631"/>
              <c:y val="4.81099656357388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74016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10966301626087"/>
          <c:y val="0.91167681359417696"/>
          <c:w val="0.39485896159531775"/>
          <c:h val="6.08317774711151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9735029146795"/>
          <c:y val="5.5147189335146056E-2"/>
          <c:w val="0.74244833068362481"/>
          <c:h val="0.77205882352941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取水!$A$3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ダム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83846080175907E-2"/>
                  <c:y val="-7.6225661336739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取水!$B$3:$F$3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21.86</c:v>
                </c:pt>
                <c:pt idx="2">
                  <c:v>1.1000000000000001</c:v>
                </c:pt>
                <c:pt idx="3">
                  <c:v>9.02</c:v>
                </c:pt>
                <c:pt idx="4">
                  <c:v>86.83</c:v>
                </c:pt>
              </c:numCache>
            </c:numRef>
          </c:val>
        </c:ser>
        <c:ser>
          <c:idx val="1"/>
          <c:order val="1"/>
          <c:tx>
            <c:strRef>
              <c:f>取水!$A$4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557548748378402E-4"/>
                  <c:y val="-2.450980392156854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湖沼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90171041815461E-3"/>
                  <c:y val="-7.3774509803921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761693032801509E-2"/>
                  <c:y val="-5.1882522089967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5597060701275645E-3"/>
                  <c:y val="-7.377450980392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取水!$B$4:$F$4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0.06</c:v>
                </c:pt>
                <c:pt idx="2">
                  <c:v>0.56999999999999995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取水!$A$5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河川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取水!$B$5:$F$5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22.82</c:v>
                </c:pt>
                <c:pt idx="2">
                  <c:v>30.99</c:v>
                </c:pt>
                <c:pt idx="3">
                  <c:v>21.93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取水!$A$6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伏流水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262997133307467E-4"/>
                  <c:y val="-2.450980392156862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取水!$B$6:$F$6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5.38</c:v>
                </c:pt>
                <c:pt idx="2">
                  <c:v>16.14</c:v>
                </c:pt>
                <c:pt idx="3">
                  <c:v>4.1100000000000003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取水!$A$7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浅井戸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128394215173438E-3"/>
                  <c:y val="-7.90887358490713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取水!$B$7:$F$7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5.17</c:v>
                </c:pt>
                <c:pt idx="2">
                  <c:v>0.4</c:v>
                </c:pt>
                <c:pt idx="3">
                  <c:v>5.76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取水!$A$8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深井戸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494092350573477E-4"/>
                  <c:y val="-1.47045887813874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取水!$B$8:$F$8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25.45</c:v>
                </c:pt>
                <c:pt idx="2">
                  <c:v>15.91</c:v>
                </c:pt>
                <c:pt idx="3">
                  <c:v>26.1</c:v>
                </c:pt>
                <c:pt idx="4">
                  <c:v>3.34</c:v>
                </c:pt>
              </c:numCache>
            </c:numRef>
          </c:val>
        </c:ser>
        <c:ser>
          <c:idx val="6"/>
          <c:order val="6"/>
          <c:tx>
            <c:strRef>
              <c:f>取水!$A$9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536084022882912E-3"/>
                  <c:y val="-2.450980392156854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湧水等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70964201811765E-3"/>
                  <c:y val="-3.92156862745097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092514469077538E-3"/>
                  <c:y val="-3.9215686274509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001322767881915E-3"/>
                  <c:y val="-2.450980392157050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383414910973967E-3"/>
                  <c:y val="9.803921568627450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取水!$B$9:$F$9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19.260000000000002</c:v>
                </c:pt>
                <c:pt idx="2">
                  <c:v>33.97</c:v>
                </c:pt>
                <c:pt idx="3">
                  <c:v>15.81</c:v>
                </c:pt>
                <c:pt idx="4">
                  <c:v>9.83</c:v>
                </c:pt>
              </c:numCache>
            </c:numRef>
          </c:val>
        </c:ser>
        <c:ser>
          <c:idx val="7"/>
          <c:order val="7"/>
          <c:tx>
            <c:strRef>
              <c:f>取水!$A$10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受水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9454186383893562E-3"/>
                  <c:y val="-7.34130176174020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取水!$B$10:$F$10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0</c:v>
                </c:pt>
                <c:pt idx="2">
                  <c:v>0.92</c:v>
                </c:pt>
                <c:pt idx="3">
                  <c:v>17.27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04781088"/>
        <c:axId val="1204781632"/>
      </c:barChart>
      <c:catAx>
        <c:axId val="12047810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81632"/>
        <c:crosses val="autoZero"/>
        <c:auto val="1"/>
        <c:lblAlgn val="ctr"/>
        <c:lblOffset val="150"/>
        <c:tickLblSkip val="1"/>
        <c:tickMarkSkip val="1"/>
        <c:noMultiLvlLbl val="0"/>
      </c:catAx>
      <c:valAx>
        <c:axId val="120478163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781088"/>
        <c:crosses val="autoZero"/>
        <c:crossBetween val="between"/>
        <c:majorUnit val="0.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64071856287425"/>
          <c:y val="6.2814070351758788E-2"/>
          <c:w val="0.54191616766467066"/>
          <c:h val="0.90954773869346739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数・人口!$J$57:$M$57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数・人口!$J$59:$M$59</c:f>
              <c:numCache>
                <c:formatCode>0.0%</c:formatCode>
                <c:ptCount val="4"/>
                <c:pt idx="0">
                  <c:v>0.91529399524690747</c:v>
                </c:pt>
                <c:pt idx="1">
                  <c:v>7.274668829673786E-2</c:v>
                </c:pt>
                <c:pt idx="2">
                  <c:v>8.9782777698035085E-4</c:v>
                </c:pt>
                <c:pt idx="3">
                  <c:v>1.1061488679374334E-2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900">
                <a:solidFill>
                  <a:sysClr val="windowText" lastClr="000000"/>
                </a:solidFill>
                <a:latin typeface="+mn-ea"/>
                <a:ea typeface="+mn-ea"/>
              </a:rPr>
              <a:t>簡易水道</a:t>
            </a:r>
            <a:endParaRPr lang="en-US" altLang="ja-JP" sz="9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>
              <a:defRPr sz="900">
                <a:solidFill>
                  <a:sysClr val="windowText" lastClr="000000"/>
                </a:solidFill>
                <a:latin typeface="+mn-ea"/>
              </a:defRPr>
            </a:pPr>
            <a:r>
              <a:rPr lang="en-US" altLang="ja-JP" sz="900">
                <a:solidFill>
                  <a:sysClr val="windowText" lastClr="000000"/>
                </a:solidFill>
                <a:latin typeface="+mn-ea"/>
                <a:ea typeface="+mn-ea"/>
              </a:rPr>
              <a:t>4,857km</a:t>
            </a:r>
            <a:endParaRPr lang="ja-JP" altLang="en-US" sz="900">
              <a:solidFill>
                <a:sysClr val="windowText" lastClr="000000"/>
              </a:solidFill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41403652247508926"/>
          <c:y val="0.43809539578986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860624128272806"/>
          <c:y val="0.10032212085085715"/>
          <c:w val="0.67927495109950131"/>
          <c:h val="0.9740112934231383"/>
        </c:manualLayout>
      </c:layout>
      <c:doughnutChart>
        <c:varyColors val="1"/>
        <c:ser>
          <c:idx val="0"/>
          <c:order val="0"/>
          <c:tx>
            <c:strRef>
              <c:f>管種!$A$4</c:f>
              <c:strCache>
                <c:ptCount val="1"/>
                <c:pt idx="0">
                  <c:v>簡易水道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0674854094456566E-2"/>
                  <c:y val="-0.17523815831594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0380730536874733"/>
                  <c:y val="5.69524014526829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573516618480485E-2"/>
                  <c:y val="-0.17523815831594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管種!$B$3:$H$3</c:f>
              <c:strCache>
                <c:ptCount val="7"/>
                <c:pt idx="0">
                  <c:v>鋳鉄管</c:v>
                </c:pt>
                <c:pt idx="1">
                  <c:v>ダクタイル鋳鉄管</c:v>
                </c:pt>
                <c:pt idx="2">
                  <c:v>鋼管</c:v>
                </c:pt>
                <c:pt idx="3">
                  <c:v>石綿ｾﾒﾝﾄ管</c:v>
                </c:pt>
                <c:pt idx="4">
                  <c:v>塩化ビニル管</c:v>
                </c:pt>
                <c:pt idx="5">
                  <c:v>ポリエチレン</c:v>
                </c:pt>
                <c:pt idx="6">
                  <c:v>その他</c:v>
                </c:pt>
              </c:strCache>
            </c:strRef>
          </c:cat>
          <c:val>
            <c:numRef>
              <c:f>管種!$B$4:$H$4</c:f>
              <c:numCache>
                <c:formatCode>#,##0</c:formatCode>
                <c:ptCount val="7"/>
                <c:pt idx="0">
                  <c:v>70.143000000000001</c:v>
                </c:pt>
                <c:pt idx="1">
                  <c:v>1096.44406</c:v>
                </c:pt>
                <c:pt idx="2">
                  <c:v>259.94200000000001</c:v>
                </c:pt>
                <c:pt idx="3">
                  <c:v>27.094999999999999</c:v>
                </c:pt>
                <c:pt idx="4">
                  <c:v>2612.6924900000004</c:v>
                </c:pt>
                <c:pt idx="5">
                  <c:v>598.04578000000004</c:v>
                </c:pt>
                <c:pt idx="6">
                  <c:v>192.20208000000002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3175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900">
                <a:solidFill>
                  <a:sysClr val="windowText" lastClr="000000"/>
                </a:solidFill>
                <a:latin typeface="+mn-ea"/>
                <a:ea typeface="+mn-ea"/>
              </a:rPr>
              <a:t>上 水 道</a:t>
            </a:r>
            <a:endParaRPr lang="en-US" altLang="ja-JP" sz="9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>
              <a:defRPr sz="900">
                <a:solidFill>
                  <a:sysClr val="windowText" lastClr="000000"/>
                </a:solidFill>
                <a:latin typeface="+mn-ea"/>
              </a:defRPr>
            </a:pPr>
            <a:r>
              <a:rPr lang="en-US" altLang="ja-JP" sz="900">
                <a:solidFill>
                  <a:sysClr val="windowText" lastClr="000000"/>
                </a:solidFill>
                <a:latin typeface="+mn-ea"/>
                <a:ea typeface="+mn-ea"/>
              </a:rPr>
              <a:t>18,196km</a:t>
            </a:r>
            <a:endParaRPr lang="ja-JP" altLang="en-US" sz="900">
              <a:solidFill>
                <a:sysClr val="windowText" lastClr="000000"/>
              </a:solidFill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43777855730613269"/>
          <c:y val="0.4336528530395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88835929800205"/>
          <c:y val="1.5720097946728469E-2"/>
          <c:w val="0.67184818339606511"/>
          <c:h val="0.96336206279117076"/>
        </c:manualLayout>
      </c:layout>
      <c:doughnutChart>
        <c:varyColors val="1"/>
        <c:ser>
          <c:idx val="0"/>
          <c:order val="0"/>
          <c:tx>
            <c:strRef>
              <c:f>管種!$A$5</c:f>
              <c:strCache>
                <c:ptCount val="1"/>
                <c:pt idx="0">
                  <c:v>上 水 道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0748627888968396E-2"/>
                  <c:y val="-0.17624526124023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8849490358759691"/>
                  <c:y val="7.65920966490155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9936960956380442"/>
                  <c:y val="-2.0656430332642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24901992069178E-2"/>
                  <c:y val="-0.17624526124023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管種!$B$3:$H$3</c:f>
              <c:strCache>
                <c:ptCount val="7"/>
                <c:pt idx="0">
                  <c:v>鋳鉄管</c:v>
                </c:pt>
                <c:pt idx="1">
                  <c:v>ダクタイル鋳鉄管</c:v>
                </c:pt>
                <c:pt idx="2">
                  <c:v>鋼管</c:v>
                </c:pt>
                <c:pt idx="3">
                  <c:v>石綿ｾﾒﾝﾄ管</c:v>
                </c:pt>
                <c:pt idx="4">
                  <c:v>塩化ビニル管</c:v>
                </c:pt>
                <c:pt idx="5">
                  <c:v>ポリエチレン</c:v>
                </c:pt>
                <c:pt idx="6">
                  <c:v>その他</c:v>
                </c:pt>
              </c:strCache>
            </c:strRef>
          </c:cat>
          <c:val>
            <c:numRef>
              <c:f>管種!$B$5:$H$5</c:f>
              <c:numCache>
                <c:formatCode>#,##0</c:formatCode>
                <c:ptCount val="7"/>
                <c:pt idx="0">
                  <c:v>288.19099999999997</c:v>
                </c:pt>
                <c:pt idx="1">
                  <c:v>11805.597</c:v>
                </c:pt>
                <c:pt idx="2">
                  <c:v>566.62900000000002</c:v>
                </c:pt>
                <c:pt idx="3">
                  <c:v>121.89100000000001</c:v>
                </c:pt>
                <c:pt idx="4">
                  <c:v>3765.2429999999999</c:v>
                </c:pt>
                <c:pt idx="5">
                  <c:v>1556.5889999999999</c:v>
                </c:pt>
                <c:pt idx="6">
                  <c:v>91.930999999999997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37</xdr:row>
      <xdr:rowOff>38100</xdr:rowOff>
    </xdr:from>
    <xdr:to>
      <xdr:col>8</xdr:col>
      <xdr:colOff>1133475</xdr:colOff>
      <xdr:row>56</xdr:row>
      <xdr:rowOff>19050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94</xdr:row>
      <xdr:rowOff>66675</xdr:rowOff>
    </xdr:from>
    <xdr:to>
      <xdr:col>8</xdr:col>
      <xdr:colOff>1152525</xdr:colOff>
      <xdr:row>112</xdr:row>
      <xdr:rowOff>142875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57150</xdr:colOff>
      <xdr:row>136</xdr:row>
      <xdr:rowOff>133350</xdr:rowOff>
    </xdr:from>
    <xdr:to>
      <xdr:col>8</xdr:col>
      <xdr:colOff>1190625</xdr:colOff>
      <xdr:row>152</xdr:row>
      <xdr:rowOff>76200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1143000</xdr:colOff>
      <xdr:row>88</xdr:row>
      <xdr:rowOff>47625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1171575</xdr:colOff>
      <xdr:row>135</xdr:row>
      <xdr:rowOff>0</xdr:rowOff>
    </xdr:to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895350</xdr:colOff>
      <xdr:row>31</xdr:row>
      <xdr:rowOff>76200</xdr:rowOff>
    </xdr:to>
    <xdr:graphicFrame macro="">
      <xdr:nvGraphicFramePr>
        <xdr:cNvPr id="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12</xdr:row>
      <xdr:rowOff>9525</xdr:rowOff>
    </xdr:from>
    <xdr:to>
      <xdr:col>5</xdr:col>
      <xdr:colOff>371475</xdr:colOff>
      <xdr:row>15</xdr:row>
      <xdr:rowOff>114300</xdr:rowOff>
    </xdr:to>
    <xdr:sp macro="" textlink="">
      <xdr:nvSpPr>
        <xdr:cNvPr id="9" name="Rectangle 25"/>
        <xdr:cNvSpPr>
          <a:spLocks noChangeArrowheads="1"/>
        </xdr:cNvSpPr>
      </xdr:nvSpPr>
      <xdr:spPr bwMode="auto">
        <a:xfrm>
          <a:off x="2838450" y="1971675"/>
          <a:ext cx="962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581025</xdr:colOff>
      <xdr:row>174</xdr:row>
      <xdr:rowOff>0</xdr:rowOff>
    </xdr:from>
    <xdr:ext cx="19050" cy="285750"/>
    <xdr:sp macro="" textlink="">
      <xdr:nvSpPr>
        <xdr:cNvPr id="10" name="Rectangle 43"/>
        <xdr:cNvSpPr>
          <a:spLocks noChangeArrowheads="1"/>
        </xdr:cNvSpPr>
      </xdr:nvSpPr>
      <xdr:spPr bwMode="auto">
        <a:xfrm>
          <a:off x="5381625" y="26879550"/>
          <a:ext cx="19050" cy="2857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4</xdr:col>
      <xdr:colOff>467552</xdr:colOff>
      <xdr:row>154</xdr:row>
      <xdr:rowOff>115956</xdr:rowOff>
    </xdr:from>
    <xdr:to>
      <xdr:col>8</xdr:col>
      <xdr:colOff>1151283</xdr:colOff>
      <xdr:row>174</xdr:row>
      <xdr:rowOff>33129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16565</xdr:colOff>
      <xdr:row>154</xdr:row>
      <xdr:rowOff>115957</xdr:rowOff>
    </xdr:from>
    <xdr:to>
      <xdr:col>5</xdr:col>
      <xdr:colOff>82825</xdr:colOff>
      <xdr:row>174</xdr:row>
      <xdr:rowOff>16565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0.03413</cdr:x>
      <cdr:y>0.16058</cdr:y>
    </cdr:from>
    <cdr:to>
      <cdr:x>0.04348</cdr:x>
      <cdr:y>0.21014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575" y="466633"/>
          <a:ext cx="57097" cy="14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0.0078</cdr:x>
      <cdr:y>0.0165</cdr:y>
    </cdr:from>
    <cdr:to>
      <cdr:x>0.01715</cdr:x>
      <cdr:y>0.06606</cdr:y>
    </cdr:to>
    <cdr:sp macro="" textlink="">
      <cdr:nvSpPr>
        <cdr:cNvPr id="184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7098" cy="14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0.89402</cdr:x>
      <cdr:y>0.0165</cdr:y>
    </cdr:from>
    <cdr:to>
      <cdr:x>0.94378</cdr:x>
      <cdr:y>0.07046</cdr:y>
    </cdr:to>
    <cdr:sp macro="" textlink="">
      <cdr:nvSpPr>
        <cdr:cNvPr id="18440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2001" y="46424"/>
          <a:ext cx="326273" cy="151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普及率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0.17221</cdr:x>
      <cdr:y>0.43864</cdr:y>
    </cdr:from>
    <cdr:to>
      <cdr:x>0.22425</cdr:x>
      <cdr:y>0.50034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670" y="1210544"/>
          <a:ext cx="344692" cy="170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cdr:txBody>
    </cdr:sp>
  </cdr:relSizeAnchor>
  <cdr:relSizeAnchor xmlns:cdr="http://schemas.openxmlformats.org/drawingml/2006/chartDrawing">
    <cdr:from>
      <cdr:x>0.13879</cdr:x>
      <cdr:y>0.73534</cdr:y>
    </cdr:from>
    <cdr:to>
      <cdr:x>0.26456</cdr:x>
      <cdr:y>0.81603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9277" y="2029356"/>
          <a:ext cx="833051" cy="222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0.28788</cdr:x>
      <cdr:y>0.77112</cdr:y>
    </cdr:from>
    <cdr:to>
      <cdr:x>0.35531</cdr:x>
      <cdr:y>0.84427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9530" y="1795357"/>
          <a:ext cx="44730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消毒のみ</a:t>
          </a:r>
        </a:p>
      </cdr:txBody>
    </cdr:sp>
  </cdr:relSizeAnchor>
  <cdr:relSizeAnchor xmlns:cdr="http://schemas.openxmlformats.org/drawingml/2006/chartDrawing">
    <cdr:from>
      <cdr:x>0.5732</cdr:x>
      <cdr:y>0.77112</cdr:y>
    </cdr:from>
    <cdr:to>
      <cdr:x>0.63821</cdr:x>
      <cdr:y>0.84427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2082" y="1795357"/>
          <a:ext cx="43127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緩速ろ過</a:t>
          </a:r>
        </a:p>
      </cdr:txBody>
    </cdr:sp>
  </cdr:relSizeAnchor>
  <cdr:relSizeAnchor xmlns:cdr="http://schemas.openxmlformats.org/drawingml/2006/chartDrawing">
    <cdr:from>
      <cdr:x>0.68902</cdr:x>
      <cdr:y>0.77112</cdr:y>
    </cdr:from>
    <cdr:to>
      <cdr:x>0.75403</cdr:x>
      <cdr:y>0.84427</cdr:y>
    </cdr:to>
    <cdr:sp macro="" textlink="">
      <cdr:nvSpPr>
        <cdr:cNvPr id="174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0331" y="1795357"/>
          <a:ext cx="43127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急速ろ過</a:t>
          </a:r>
        </a:p>
      </cdr:txBody>
    </cdr:sp>
  </cdr:relSizeAnchor>
  <cdr:relSizeAnchor xmlns:cdr="http://schemas.openxmlformats.org/drawingml/2006/chartDrawing">
    <cdr:from>
      <cdr:x>0.88134</cdr:x>
      <cdr:y>0.12824</cdr:y>
    </cdr:from>
    <cdr:to>
      <cdr:x>0.96344</cdr:x>
      <cdr:y>0.19976</cdr:y>
    </cdr:to>
    <cdr:sp macro="" textlink="">
      <cdr:nvSpPr>
        <cdr:cNvPr id="174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4365" y="305373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50,475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0.87107</cdr:x>
      <cdr:y>0.39949</cdr:y>
    </cdr:from>
    <cdr:to>
      <cdr:x>0.96091</cdr:x>
      <cdr:y>0.471</cdr:y>
    </cdr:to>
    <cdr:sp macro="" textlink="">
      <cdr:nvSpPr>
        <cdr:cNvPr id="174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66350" y="951275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225,155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0.88134</cdr:x>
      <cdr:y>0.6533</cdr:y>
    </cdr:from>
    <cdr:to>
      <cdr:x>0.96344</cdr:x>
      <cdr:y>0.72481</cdr:y>
    </cdr:to>
    <cdr:sp macro="" textlink="">
      <cdr:nvSpPr>
        <cdr:cNvPr id="174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4365" y="1555660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29,989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0.84574</cdr:x>
      <cdr:y>0.02825</cdr:y>
    </cdr:from>
    <cdr:to>
      <cdr:x>0.99486</cdr:x>
      <cdr:y>0.11865</cdr:y>
    </cdr:to>
    <cdr:sp macro="" textlink="">
      <cdr:nvSpPr>
        <cdr:cNvPr id="174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9901" y="62907"/>
          <a:ext cx="989132" cy="201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年間浄水量</a:t>
          </a: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0.00785</cdr:x>
      <cdr:y>0.02825</cdr:y>
    </cdr:from>
    <cdr:to>
      <cdr:x>0.13187</cdr:x>
      <cdr:y>0.34173</cdr:y>
    </cdr:to>
    <cdr:sp macro="" textlink="">
      <cdr:nvSpPr>
        <cdr:cNvPr id="1741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52494" cy="528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0.81967</cdr:x>
      <cdr:y>0.76694</cdr:y>
    </cdr:from>
    <cdr:to>
      <cdr:x>0.86922</cdr:x>
      <cdr:y>0.84009</cdr:y>
    </cdr:to>
    <cdr:sp macro="" textlink="">
      <cdr:nvSpPr>
        <cdr:cNvPr id="1742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971" y="1785625"/>
          <a:ext cx="328680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膜ろ過</a:t>
          </a:r>
        </a:p>
      </cdr:txBody>
    </cdr:sp>
  </cdr:relSizeAnchor>
  <cdr:relSizeAnchor xmlns:cdr="http://schemas.openxmlformats.org/drawingml/2006/chartDrawing">
    <cdr:from>
      <cdr:x>0.61809</cdr:x>
      <cdr:y>0.94099</cdr:y>
    </cdr:from>
    <cdr:to>
      <cdr:x>0.90916</cdr:x>
      <cdr:y>0.99288</cdr:y>
    </cdr:to>
    <cdr:sp macro="" textlink="">
      <cdr:nvSpPr>
        <cdr:cNvPr id="1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9890" y="2189297"/>
          <a:ext cx="1930677" cy="120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＊紫外線処理は消毒のみに算入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0.16494</cdr:x>
      <cdr:y>0.21208</cdr:y>
    </cdr:from>
    <cdr:to>
      <cdr:x>0.20138</cdr:x>
      <cdr:y>0.27487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5609" y="575187"/>
          <a:ext cx="24211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cdr:txBody>
    </cdr:sp>
  </cdr:relSizeAnchor>
  <cdr:relSizeAnchor xmlns:cdr="http://schemas.openxmlformats.org/drawingml/2006/chartDrawing">
    <cdr:from>
      <cdr:x>0.14974</cdr:x>
      <cdr:y>0.35911</cdr:y>
    </cdr:from>
    <cdr:to>
      <cdr:x>0.21708</cdr:x>
      <cdr:y>0.4219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4678" y="973953"/>
          <a:ext cx="44730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</cdr:txBody>
    </cdr:sp>
  </cdr:relSizeAnchor>
  <cdr:relSizeAnchor xmlns:cdr="http://schemas.openxmlformats.org/drawingml/2006/chartDrawing">
    <cdr:from>
      <cdr:x>0.63561</cdr:x>
      <cdr:y>0.5694</cdr:y>
    </cdr:from>
    <cdr:to>
      <cdr:x>0.6875</cdr:x>
      <cdr:y>0.6322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2124" y="1544303"/>
          <a:ext cx="344710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cdr:txBody>
    </cdr:sp>
  </cdr:relSizeAnchor>
  <cdr:relSizeAnchor xmlns:cdr="http://schemas.openxmlformats.org/drawingml/2006/chartDrawing">
    <cdr:from>
      <cdr:x>0.6365</cdr:x>
      <cdr:y>0.65874</cdr:y>
    </cdr:from>
    <cdr:to>
      <cdr:x>0.70384</cdr:x>
      <cdr:y>0.72153</cdr:y>
    </cdr:to>
    <cdr:sp macro="" textlink="">
      <cdr:nvSpPr>
        <cdr:cNvPr id="276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055" y="1786592"/>
          <a:ext cx="44730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専用水道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0.88054</cdr:x>
      <cdr:y>0.09861</cdr:y>
    </cdr:from>
    <cdr:to>
      <cdr:x>0.96212</cdr:x>
      <cdr:y>0.1649</cdr:y>
    </cdr:to>
    <cdr:sp macro="" textlink="">
      <cdr:nvSpPr>
        <cdr:cNvPr id="6553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5885" y="253362"/>
          <a:ext cx="543483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51,826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0.87041</cdr:x>
      <cdr:y>0.24865</cdr:y>
    </cdr:from>
    <cdr:to>
      <cdr:x>0.9597</cdr:x>
      <cdr:y>0.31494</cdr:y>
    </cdr:to>
    <cdr:sp macro="" textlink="">
      <cdr:nvSpPr>
        <cdr:cNvPr id="655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8434" y="638855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291,768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0.88054</cdr:x>
      <cdr:y>0.39942</cdr:y>
    </cdr:from>
    <cdr:to>
      <cdr:x>0.96212</cdr:x>
      <cdr:y>0.46571</cdr:y>
    </cdr:to>
    <cdr:sp macro="" textlink="">
      <cdr:nvSpPr>
        <cdr:cNvPr id="6553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5885" y="1026223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35,100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0.87041</cdr:x>
      <cdr:y>0.56391</cdr:y>
    </cdr:from>
    <cdr:to>
      <cdr:x>0.9597</cdr:x>
      <cdr:y>0.6302</cdr:y>
    </cdr:to>
    <cdr:sp macro="" textlink="">
      <cdr:nvSpPr>
        <cdr:cNvPr id="65540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8434" y="1448841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327,984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0.87846</cdr:x>
      <cdr:y>0.02539</cdr:y>
    </cdr:from>
    <cdr:to>
      <cdr:x>0.961</cdr:x>
      <cdr:y>0.09168</cdr:y>
    </cdr:to>
    <cdr:sp macro="" textlink="">
      <cdr:nvSpPr>
        <cdr:cNvPr id="65541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2020" y="65241"/>
          <a:ext cx="549894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年間取水量</a:t>
          </a:r>
        </a:p>
      </cdr:txBody>
    </cdr:sp>
  </cdr:relSizeAnchor>
  <cdr:relSizeAnchor xmlns:cdr="http://schemas.openxmlformats.org/drawingml/2006/chartDrawing">
    <cdr:from>
      <cdr:x>0.42482</cdr:x>
      <cdr:y>0.90937</cdr:y>
    </cdr:from>
    <cdr:to>
      <cdr:x>0.99463</cdr:x>
      <cdr:y>0.99367</cdr:y>
    </cdr:to>
    <cdr:sp macro="" textlink="">
      <cdr:nvSpPr>
        <cdr:cNvPr id="65542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4884" y="2407962"/>
          <a:ext cx="3614675" cy="223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＊上水道及び簡易水道の受水量は合計から除く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0.36228</cdr:x>
      <cdr:y>0.36432</cdr:y>
    </cdr:from>
    <cdr:to>
      <cdr:x>0.53593</cdr:x>
      <cdr:y>0.67839</cdr:y>
    </cdr:to>
    <cdr:sp macro="" textlink="">
      <cdr:nvSpPr>
        <cdr:cNvPr id="1730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5079" y="1381126"/>
          <a:ext cx="1104883" cy="11906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県内総人口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2,076,122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人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県内給水人口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2,053,157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普及率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98.9%</a:t>
          </a:r>
        </a:p>
      </cdr:txBody>
    </cdr:sp>
  </cdr:relSizeAnchor>
  <cdr:relSizeAnchor xmlns:cdr="http://schemas.openxmlformats.org/drawingml/2006/chartDrawing">
    <cdr:from>
      <cdr:x>0.38922</cdr:x>
      <cdr:y>0.77225</cdr:y>
    </cdr:from>
    <cdr:to>
      <cdr:x>0.53349</cdr:x>
      <cdr:y>0.94472</cdr:y>
    </cdr:to>
    <cdr:sp macro="" textlink="">
      <cdr:nvSpPr>
        <cdr:cNvPr id="17305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6499" y="2927561"/>
          <a:ext cx="917937" cy="653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1,900,262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91.5%</a:t>
          </a:r>
        </a:p>
      </cdr:txBody>
    </cdr:sp>
  </cdr:relSizeAnchor>
  <cdr:relSizeAnchor xmlns:cdr="http://schemas.openxmlformats.org/drawingml/2006/chartDrawing">
    <cdr:from>
      <cdr:x>0.32567</cdr:x>
      <cdr:y>0.11055</cdr:y>
    </cdr:from>
    <cdr:to>
      <cdr:x>0.44388</cdr:x>
      <cdr:y>0.28032</cdr:y>
    </cdr:to>
    <cdr:sp macro="" textlink="">
      <cdr:nvSpPr>
        <cdr:cNvPr id="17305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6451" y="409933"/>
          <a:ext cx="753716" cy="6295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151,031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7.3%</a:t>
          </a:r>
        </a:p>
      </cdr:txBody>
    </cdr:sp>
  </cdr:relSizeAnchor>
  <cdr:relSizeAnchor xmlns:cdr="http://schemas.openxmlformats.org/drawingml/2006/chartDrawing">
    <cdr:from>
      <cdr:x>0.16262</cdr:x>
      <cdr:y>0.01253</cdr:y>
    </cdr:from>
    <cdr:to>
      <cdr:x>0.25989</cdr:x>
      <cdr:y>0.1809</cdr:y>
    </cdr:to>
    <cdr:sp macro="" textlink="">
      <cdr:nvSpPr>
        <cdr:cNvPr id="173060" name="AutoShape 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034702" y="47501"/>
          <a:ext cx="618900" cy="638299"/>
        </a:xfrm>
        <a:prstGeom xmlns:a="http://schemas.openxmlformats.org/drawingml/2006/main" prst="callout2">
          <a:avLst>
            <a:gd name="adj1" fmla="val 5833"/>
            <a:gd name="adj2" fmla="val 112292"/>
            <a:gd name="adj3" fmla="val 5833"/>
            <a:gd name="adj4" fmla="val 193995"/>
            <a:gd name="adj5" fmla="val 25843"/>
            <a:gd name="adj6" fmla="val 272292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専用水道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1,864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0.1%</a:t>
          </a:r>
        </a:p>
      </cdr:txBody>
    </cdr:sp>
  </cdr:relSizeAnchor>
  <cdr:relSizeAnchor xmlns:cdr="http://schemas.openxmlformats.org/drawingml/2006/chartDrawing">
    <cdr:from>
      <cdr:x>0.62425</cdr:x>
      <cdr:y>0.01253</cdr:y>
    </cdr:from>
    <cdr:to>
      <cdr:x>0.70883</cdr:x>
      <cdr:y>0.1608</cdr:y>
    </cdr:to>
    <cdr:sp macro="" textlink="">
      <cdr:nvSpPr>
        <cdr:cNvPr id="173061" name="AutoShape 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971915" y="47501"/>
          <a:ext cx="538158" cy="562084"/>
        </a:xfrm>
        <a:prstGeom xmlns:a="http://schemas.openxmlformats.org/drawingml/2006/main" prst="callout2">
          <a:avLst>
            <a:gd name="adj1" fmla="val 5537"/>
            <a:gd name="adj2" fmla="val -12111"/>
            <a:gd name="adj3" fmla="val 5537"/>
            <a:gd name="adj4" fmla="val -89921"/>
            <a:gd name="adj5" fmla="val 27528"/>
            <a:gd name="adj6" fmla="val -213435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未普及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22,965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10</xdr:row>
      <xdr:rowOff>152400</xdr:rowOff>
    </xdr:from>
    <xdr:to>
      <xdr:col>7</xdr:col>
      <xdr:colOff>228600</xdr:colOff>
      <xdr:row>12</xdr:row>
      <xdr:rowOff>57150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124450" y="1676400"/>
          <a:ext cx="485775" cy="209550"/>
        </a:xfrm>
        <a:prstGeom prst="borderCallout1">
          <a:avLst>
            <a:gd name="adj1" fmla="val 54546"/>
            <a:gd name="adj2" fmla="val -15685"/>
            <a:gd name="adj3" fmla="val 286366"/>
            <a:gd name="adj4" fmla="val -109806"/>
          </a:avLst>
        </a:prstGeom>
        <a:noFill/>
        <a:ln w="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入力欄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view="pageBreakPreview" zoomScale="115" zoomScaleNormal="100" zoomScaleSheetLayoutView="115" workbookViewId="0">
      <selection activeCell="I170" sqref="I170"/>
    </sheetView>
  </sheetViews>
  <sheetFormatPr defaultRowHeight="12"/>
  <cols>
    <col min="1" max="8" width="9" style="2"/>
    <col min="9" max="9" width="16.125" style="2" customWidth="1"/>
    <col min="10" max="16384" width="9" style="2"/>
  </cols>
  <sheetData>
    <row r="1" spans="1:5" ht="20.100000000000001" customHeight="1">
      <c r="A1" s="1" t="s">
        <v>101</v>
      </c>
      <c r="D1" s="3"/>
      <c r="E1" s="3"/>
    </row>
    <row r="2" spans="1:5" ht="12" customHeight="1">
      <c r="A2" s="4"/>
    </row>
    <row r="3" spans="1:5" ht="12" customHeight="1">
      <c r="A3" s="4"/>
    </row>
    <row r="4" spans="1:5" ht="12" customHeight="1">
      <c r="A4" s="4"/>
    </row>
    <row r="5" spans="1:5" ht="15" customHeight="1">
      <c r="A5" s="5" t="s">
        <v>0</v>
      </c>
      <c r="B5" s="3"/>
      <c r="C5" s="3"/>
    </row>
    <row r="6" spans="1:5" ht="12" customHeight="1">
      <c r="A6" s="4"/>
    </row>
    <row r="7" spans="1:5" ht="12" customHeight="1">
      <c r="A7" s="4"/>
    </row>
    <row r="8" spans="1:5" ht="12" customHeight="1">
      <c r="A8" s="4"/>
    </row>
    <row r="9" spans="1:5" ht="12" customHeight="1">
      <c r="A9" s="4"/>
    </row>
    <row r="10" spans="1:5" ht="12" customHeight="1">
      <c r="A10" s="4"/>
    </row>
    <row r="11" spans="1:5" ht="12" customHeight="1">
      <c r="A11" s="4"/>
    </row>
    <row r="12" spans="1:5" ht="12" customHeight="1">
      <c r="A12" s="4"/>
    </row>
    <row r="13" spans="1:5" ht="12" customHeight="1">
      <c r="A13" s="4"/>
    </row>
    <row r="14" spans="1:5" ht="12" customHeight="1">
      <c r="A14" s="4"/>
    </row>
    <row r="15" spans="1:5" ht="12" customHeight="1">
      <c r="A15" s="4"/>
    </row>
    <row r="16" spans="1:5" ht="12" customHeight="1">
      <c r="A16" s="4"/>
    </row>
    <row r="17" spans="1:1" ht="12" customHeight="1">
      <c r="A17" s="4"/>
    </row>
    <row r="18" spans="1:1" ht="12" customHeight="1">
      <c r="A18" s="4"/>
    </row>
    <row r="19" spans="1:1" ht="12" customHeight="1">
      <c r="A19" s="4"/>
    </row>
    <row r="20" spans="1:1" ht="12" customHeight="1">
      <c r="A20" s="4"/>
    </row>
    <row r="21" spans="1:1" ht="12" customHeight="1">
      <c r="A21" s="4"/>
    </row>
    <row r="22" spans="1:1" ht="12" customHeight="1">
      <c r="A22" s="4"/>
    </row>
    <row r="23" spans="1:1" ht="12" customHeight="1">
      <c r="A23" s="4"/>
    </row>
    <row r="24" spans="1:1" ht="12" customHeight="1">
      <c r="A24" s="4"/>
    </row>
    <row r="25" spans="1:1" ht="12" customHeight="1">
      <c r="A25" s="4"/>
    </row>
    <row r="26" spans="1:1" ht="12" customHeight="1">
      <c r="A26" s="4"/>
    </row>
    <row r="27" spans="1:1" ht="12" customHeight="1">
      <c r="A27" s="4"/>
    </row>
    <row r="28" spans="1:1" ht="12" customHeight="1">
      <c r="A28" s="4"/>
    </row>
    <row r="29" spans="1:1" ht="12" customHeight="1">
      <c r="A29" s="4"/>
    </row>
    <row r="30" spans="1:1" ht="12" customHeight="1">
      <c r="A30" s="4"/>
    </row>
    <row r="31" spans="1:1" ht="12" customHeight="1">
      <c r="A31" s="4"/>
    </row>
    <row r="32" spans="1:1" ht="12" customHeight="1">
      <c r="A32" s="4"/>
    </row>
    <row r="33" spans="1:2" ht="12" customHeight="1">
      <c r="A33" s="4"/>
    </row>
    <row r="34" spans="1:2" ht="12" customHeight="1">
      <c r="A34" s="4"/>
    </row>
    <row r="35" spans="1:2" ht="12" customHeight="1">
      <c r="A35" s="4"/>
    </row>
    <row r="36" spans="1:2" ht="15" customHeight="1">
      <c r="A36" s="5" t="s">
        <v>1</v>
      </c>
      <c r="B36" s="3"/>
    </row>
    <row r="37" spans="1:2" ht="12" customHeight="1"/>
    <row r="38" spans="1:2" ht="12" customHeight="1"/>
    <row r="39" spans="1:2" ht="12" customHeight="1"/>
    <row r="40" spans="1:2" ht="12" customHeight="1"/>
    <row r="41" spans="1:2" ht="12" customHeight="1"/>
    <row r="42" spans="1:2" ht="12" customHeight="1"/>
    <row r="43" spans="1:2" ht="12" customHeight="1"/>
    <row r="44" spans="1:2" ht="12" customHeight="1"/>
    <row r="45" spans="1:2" ht="12" customHeight="1"/>
    <row r="46" spans="1:2" ht="12" customHeight="1"/>
    <row r="47" spans="1:2" ht="12" customHeight="1"/>
    <row r="48" spans="1: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3" ht="12" customHeight="1"/>
    <row r="66" spans="1:3" ht="12" customHeight="1"/>
    <row r="67" spans="1:3" ht="12" customHeight="1"/>
    <row r="68" spans="1:3" ht="12" customHeight="1"/>
    <row r="69" spans="1:3" ht="15" customHeight="1">
      <c r="A69" s="5" t="s">
        <v>2</v>
      </c>
      <c r="B69" s="3"/>
      <c r="C69" s="3"/>
    </row>
    <row r="70" spans="1:3" ht="12" customHeight="1">
      <c r="A70" s="6"/>
    </row>
    <row r="71" spans="1:3" ht="12" customHeight="1">
      <c r="A71" s="7"/>
    </row>
    <row r="72" spans="1:3" ht="12" customHeight="1"/>
    <row r="73" spans="1:3" ht="12" customHeight="1"/>
    <row r="74" spans="1:3" ht="12" customHeight="1"/>
    <row r="75" spans="1:3" ht="12" customHeight="1"/>
    <row r="76" spans="1:3" ht="12" customHeight="1"/>
    <row r="77" spans="1:3" ht="12" customHeight="1"/>
    <row r="78" spans="1:3" ht="12" customHeight="1"/>
    <row r="79" spans="1:3" ht="12" customHeight="1"/>
    <row r="80" spans="1:3" ht="12" customHeight="1"/>
    <row r="81" spans="1:3" ht="12" customHeight="1"/>
    <row r="82" spans="1:3" ht="12" customHeight="1"/>
    <row r="83" spans="1:3" ht="12" customHeight="1"/>
    <row r="84" spans="1:3" ht="12" customHeight="1"/>
    <row r="85" spans="1:3" ht="12" customHeight="1"/>
    <row r="86" spans="1:3" ht="12" customHeight="1"/>
    <row r="87" spans="1:3" ht="12" customHeight="1"/>
    <row r="88" spans="1:3" ht="12" customHeight="1"/>
    <row r="89" spans="1:3" ht="12" customHeight="1"/>
    <row r="90" spans="1:3" ht="12" customHeight="1"/>
    <row r="91" spans="1:3" ht="12" customHeight="1"/>
    <row r="92" spans="1:3" ht="12" customHeight="1"/>
    <row r="93" spans="1:3" ht="15" customHeight="1">
      <c r="A93" s="5" t="s">
        <v>3</v>
      </c>
      <c r="B93" s="3"/>
      <c r="C93" s="3"/>
    </row>
    <row r="94" spans="1:3" ht="12" customHeight="1">
      <c r="A94" s="8"/>
    </row>
    <row r="95" spans="1:3" ht="12" customHeight="1"/>
    <row r="96" spans="1:3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spans="1:3" ht="12" customHeight="1"/>
    <row r="114" spans="1:3" ht="12" customHeight="1"/>
    <row r="115" spans="1:3" ht="12" customHeight="1"/>
    <row r="116" spans="1:3" ht="12" customHeight="1"/>
    <row r="117" spans="1:3" ht="15" customHeight="1">
      <c r="A117" s="5" t="s">
        <v>4</v>
      </c>
      <c r="B117" s="3"/>
      <c r="C117" s="3"/>
    </row>
    <row r="118" spans="1:3" ht="12" customHeight="1">
      <c r="A118" s="6"/>
    </row>
    <row r="119" spans="1:3" ht="12" customHeight="1"/>
    <row r="120" spans="1:3" ht="12" customHeight="1">
      <c r="A120" s="7"/>
    </row>
    <row r="121" spans="1:3" ht="12" customHeight="1"/>
    <row r="122" spans="1:3" ht="12" customHeight="1"/>
    <row r="123" spans="1:3" ht="12" customHeight="1"/>
    <row r="124" spans="1:3" ht="12" customHeight="1"/>
    <row r="125" spans="1:3" ht="12" customHeight="1"/>
    <row r="126" spans="1:3" ht="12" customHeight="1"/>
    <row r="127" spans="1:3" ht="12" customHeight="1"/>
    <row r="128" spans="1:3" ht="12" customHeight="1"/>
    <row r="129" spans="1:5" ht="12" customHeight="1"/>
    <row r="130" spans="1:5" ht="12" customHeight="1"/>
    <row r="131" spans="1:5" ht="12" customHeight="1"/>
    <row r="132" spans="1:5" ht="12" customHeight="1"/>
    <row r="133" spans="1:5" ht="12" customHeight="1"/>
    <row r="134" spans="1:5" ht="12" customHeight="1"/>
    <row r="135" spans="1:5" ht="12" customHeight="1"/>
    <row r="136" spans="1:5" ht="15" customHeight="1">
      <c r="A136" s="9" t="s">
        <v>5</v>
      </c>
      <c r="B136" s="3"/>
      <c r="C136" s="3"/>
      <c r="D136" s="3"/>
      <c r="E136" s="3"/>
    </row>
    <row r="137" spans="1:5" ht="12" customHeight="1">
      <c r="A137" s="10"/>
    </row>
    <row r="138" spans="1:5" ht="12" customHeight="1"/>
    <row r="139" spans="1:5" ht="12" customHeight="1"/>
    <row r="140" spans="1:5" ht="12" customHeight="1"/>
    <row r="141" spans="1:5" ht="12" customHeight="1"/>
    <row r="142" spans="1:5" ht="12" customHeight="1"/>
    <row r="143" spans="1:5" ht="12" customHeight="1"/>
    <row r="144" spans="1:5" ht="12" customHeight="1"/>
    <row r="145" spans="1:2" ht="12" customHeight="1"/>
    <row r="146" spans="1:2" ht="12" customHeight="1"/>
    <row r="147" spans="1:2" ht="12" customHeight="1"/>
    <row r="148" spans="1:2" ht="12" customHeight="1"/>
    <row r="149" spans="1:2" ht="12" customHeight="1"/>
    <row r="150" spans="1:2" ht="12" customHeight="1"/>
    <row r="151" spans="1:2" ht="12" customHeight="1"/>
    <row r="152" spans="1:2" ht="12" customHeight="1"/>
    <row r="153" spans="1:2" ht="12" customHeight="1"/>
    <row r="154" spans="1:2" ht="15" customHeight="1">
      <c r="A154" s="5" t="s">
        <v>6</v>
      </c>
      <c r="B154" s="3"/>
    </row>
    <row r="155" spans="1:2" ht="12" customHeight="1">
      <c r="A155" s="7"/>
    </row>
    <row r="156" spans="1:2" ht="12" customHeight="1"/>
    <row r="157" spans="1:2" ht="12" customHeight="1"/>
    <row r="158" spans="1:2" ht="12" customHeight="1"/>
    <row r="159" spans="1:2" ht="12" customHeight="1"/>
    <row r="160" spans="1:2" ht="12" customHeight="1"/>
    <row r="161" spans="7:9" ht="12" customHeight="1"/>
    <row r="162" spans="7:9" ht="12" customHeight="1"/>
    <row r="163" spans="7:9" ht="12" customHeight="1"/>
    <row r="164" spans="7:9" ht="12" customHeight="1"/>
    <row r="165" spans="7:9" ht="12" customHeight="1"/>
    <row r="166" spans="7:9" ht="12" customHeight="1"/>
    <row r="167" spans="7:9" ht="12" customHeight="1"/>
    <row r="168" spans="7:9" ht="12" customHeight="1"/>
    <row r="169" spans="7:9" ht="12" customHeight="1"/>
    <row r="170" spans="7:9" ht="12" customHeight="1"/>
    <row r="171" spans="7:9" ht="12" customHeight="1"/>
    <row r="172" spans="7:9" ht="12" customHeight="1"/>
    <row r="173" spans="7:9" ht="12" customHeight="1"/>
    <row r="174" spans="7:9" ht="12" customHeight="1">
      <c r="G174" s="11"/>
      <c r="H174" s="11"/>
      <c r="I174" s="11"/>
    </row>
    <row r="175" spans="7:9" ht="12" customHeight="1"/>
    <row r="176" spans="7:9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phoneticPr fontId="3"/>
  <printOptions horizontalCentered="1"/>
  <pageMargins left="0.98425196850393704" right="0.39370078740157483" top="0.59055118110236227" bottom="0.59055118110236227" header="0.51181102362204722" footer="0"/>
  <pageSetup paperSize="9" scale="99" orientation="portrait" r:id="rId1"/>
  <headerFooter alignWithMargins="0"/>
  <rowBreaks count="2" manualBreakCount="2">
    <brk id="65" max="8" man="1"/>
    <brk id="13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9"/>
  <sheetViews>
    <sheetView view="pageBreakPreview" zoomScaleNormal="100" zoomScaleSheetLayoutView="100" workbookViewId="0">
      <pane xSplit="1" ySplit="2" topLeftCell="H42" activePane="bottomRight" state="frozen"/>
      <selection activeCell="J166" sqref="J166"/>
      <selection pane="topRight" activeCell="J166" sqref="J166"/>
      <selection pane="bottomLeft" activeCell="J166" sqref="J166"/>
      <selection pane="bottomRight" activeCell="H58" sqref="H58"/>
    </sheetView>
  </sheetViews>
  <sheetFormatPr defaultRowHeight="12"/>
  <cols>
    <col min="1" max="1" width="4.5" style="14" bestFit="1" customWidth="1"/>
    <col min="2" max="5" width="4.125" style="13" customWidth="1"/>
    <col min="6" max="6" width="9" style="14"/>
    <col min="7" max="7" width="4.125" style="14" customWidth="1"/>
    <col min="8" max="12" width="8.625" style="13" customWidth="1"/>
    <col min="13" max="17" width="9" style="15"/>
    <col min="18" max="16384" width="9" style="14"/>
  </cols>
  <sheetData>
    <row r="1" spans="1:17" ht="20.25" customHeight="1">
      <c r="A1" s="12" t="s">
        <v>7</v>
      </c>
      <c r="G1" s="12" t="s">
        <v>8</v>
      </c>
    </row>
    <row r="2" spans="1:17">
      <c r="A2" s="16"/>
      <c r="B2" s="17" t="s">
        <v>9</v>
      </c>
      <c r="C2" s="17" t="s">
        <v>10</v>
      </c>
      <c r="D2" s="17" t="s">
        <v>11</v>
      </c>
      <c r="E2" s="17" t="s">
        <v>12</v>
      </c>
      <c r="G2" s="16"/>
      <c r="H2" s="17" t="s">
        <v>13</v>
      </c>
      <c r="I2" s="18" t="s">
        <v>14</v>
      </c>
      <c r="J2" s="17" t="s">
        <v>15</v>
      </c>
      <c r="K2" s="17" t="s">
        <v>16</v>
      </c>
      <c r="L2" s="17" t="s">
        <v>17</v>
      </c>
      <c r="M2" s="19" t="s">
        <v>18</v>
      </c>
    </row>
    <row r="3" spans="1:17">
      <c r="A3" s="20">
        <v>23743</v>
      </c>
      <c r="B3" s="18">
        <v>67</v>
      </c>
      <c r="C3" s="18">
        <v>730</v>
      </c>
      <c r="D3" s="18">
        <v>33</v>
      </c>
      <c r="E3" s="18">
        <v>830</v>
      </c>
      <c r="G3" s="20">
        <v>23743</v>
      </c>
      <c r="H3" s="19">
        <v>1958.0070000000001</v>
      </c>
      <c r="I3" s="19">
        <v>1502.8140000000001</v>
      </c>
      <c r="J3" s="19">
        <v>1090.405</v>
      </c>
      <c r="K3" s="19">
        <v>397.29300000000001</v>
      </c>
      <c r="L3" s="19">
        <v>15.116</v>
      </c>
      <c r="M3" s="21">
        <v>76.8</v>
      </c>
      <c r="N3" s="14"/>
      <c r="O3" s="14"/>
      <c r="P3" s="14"/>
      <c r="Q3" s="14"/>
    </row>
    <row r="4" spans="1:17">
      <c r="A4" s="20">
        <v>24108</v>
      </c>
      <c r="B4" s="18">
        <v>66</v>
      </c>
      <c r="C4" s="18">
        <v>691</v>
      </c>
      <c r="D4" s="18">
        <v>34</v>
      </c>
      <c r="E4" s="18">
        <v>791</v>
      </c>
      <c r="G4" s="20">
        <v>24108</v>
      </c>
      <c r="H4" s="19">
        <v>1946.6690000000001</v>
      </c>
      <c r="I4" s="19">
        <v>1522.8920000000001</v>
      </c>
      <c r="J4" s="19">
        <v>1122.5930000000001</v>
      </c>
      <c r="K4" s="19">
        <v>386.49299999999999</v>
      </c>
      <c r="L4" s="19">
        <v>13.805999999999999</v>
      </c>
      <c r="M4" s="21">
        <v>78.2</v>
      </c>
      <c r="N4" s="14"/>
      <c r="O4" s="14"/>
      <c r="P4" s="14"/>
      <c r="Q4" s="14"/>
    </row>
    <row r="5" spans="1:17">
      <c r="A5" s="20">
        <v>24473</v>
      </c>
      <c r="B5" s="18">
        <v>66</v>
      </c>
      <c r="C5" s="18">
        <v>673</v>
      </c>
      <c r="D5" s="18">
        <v>41</v>
      </c>
      <c r="E5" s="18">
        <v>780</v>
      </c>
      <c r="G5" s="20">
        <v>24473</v>
      </c>
      <c r="H5" s="19">
        <v>1947.6079999999999</v>
      </c>
      <c r="I5" s="19">
        <v>1554.472</v>
      </c>
      <c r="J5" s="19">
        <v>1168.2139999999999</v>
      </c>
      <c r="K5" s="19">
        <v>372.77800000000002</v>
      </c>
      <c r="L5" s="19">
        <v>13.48</v>
      </c>
      <c r="M5" s="21">
        <v>79.8</v>
      </c>
      <c r="N5" s="14"/>
      <c r="O5" s="14"/>
      <c r="P5" s="14"/>
      <c r="Q5" s="14"/>
    </row>
    <row r="6" spans="1:17">
      <c r="A6" s="20">
        <v>24838</v>
      </c>
      <c r="B6" s="18">
        <v>65</v>
      </c>
      <c r="C6" s="18">
        <v>667</v>
      </c>
      <c r="D6" s="18">
        <v>43</v>
      </c>
      <c r="E6" s="18">
        <v>775</v>
      </c>
      <c r="G6" s="20">
        <v>24838</v>
      </c>
      <c r="H6" s="19">
        <v>1949.7180000000001</v>
      </c>
      <c r="I6" s="19">
        <v>1595.165</v>
      </c>
      <c r="J6" s="19">
        <v>1217.22</v>
      </c>
      <c r="K6" s="19">
        <v>365.38600000000002</v>
      </c>
      <c r="L6" s="19">
        <v>12.558999999999999</v>
      </c>
      <c r="M6" s="21">
        <v>81.8</v>
      </c>
      <c r="N6" s="14"/>
      <c r="O6" s="14"/>
      <c r="P6" s="14"/>
      <c r="Q6" s="14"/>
    </row>
    <row r="7" spans="1:17">
      <c r="A7" s="20">
        <v>25204</v>
      </c>
      <c r="B7" s="18">
        <v>65</v>
      </c>
      <c r="C7" s="18">
        <v>666</v>
      </c>
      <c r="D7" s="18">
        <v>51</v>
      </c>
      <c r="E7" s="18">
        <v>782</v>
      </c>
      <c r="G7" s="20">
        <v>25204</v>
      </c>
      <c r="H7" s="19">
        <v>1950.4359999999999</v>
      </c>
      <c r="I7" s="19">
        <v>1617.7439999999999</v>
      </c>
      <c r="J7" s="19">
        <v>1241.48</v>
      </c>
      <c r="K7" s="19">
        <v>363.66399999999999</v>
      </c>
      <c r="L7" s="19">
        <v>12.6</v>
      </c>
      <c r="M7" s="21">
        <v>82.9</v>
      </c>
      <c r="N7" s="14"/>
      <c r="O7" s="14"/>
      <c r="P7" s="14"/>
      <c r="Q7" s="14"/>
    </row>
    <row r="8" spans="1:17">
      <c r="A8" s="20">
        <v>25569</v>
      </c>
      <c r="B8" s="18">
        <v>68</v>
      </c>
      <c r="C8" s="18">
        <v>672</v>
      </c>
      <c r="D8" s="18">
        <v>53</v>
      </c>
      <c r="E8" s="18">
        <v>793</v>
      </c>
      <c r="G8" s="20">
        <v>25569</v>
      </c>
      <c r="H8" s="19">
        <v>1953.91</v>
      </c>
      <c r="I8" s="19">
        <v>1641.819</v>
      </c>
      <c r="J8" s="19">
        <v>1274.8320000000001</v>
      </c>
      <c r="K8" s="19">
        <v>355.48099999999999</v>
      </c>
      <c r="L8" s="19">
        <v>11.506</v>
      </c>
      <c r="M8" s="21">
        <v>84</v>
      </c>
      <c r="N8" s="14"/>
      <c r="O8" s="14"/>
      <c r="P8" s="14"/>
      <c r="Q8" s="14"/>
    </row>
    <row r="9" spans="1:17">
      <c r="A9" s="20">
        <v>25934</v>
      </c>
      <c r="B9" s="18">
        <v>71</v>
      </c>
      <c r="C9" s="18">
        <v>657</v>
      </c>
      <c r="D9" s="18">
        <v>53</v>
      </c>
      <c r="E9" s="18">
        <v>781</v>
      </c>
      <c r="G9" s="20">
        <v>25934</v>
      </c>
      <c r="H9" s="19">
        <v>1965.1880000000001</v>
      </c>
      <c r="I9" s="19">
        <v>1676.8109999999999</v>
      </c>
      <c r="J9" s="19">
        <v>1321.4490000000001</v>
      </c>
      <c r="K9" s="19">
        <v>345.19400000000002</v>
      </c>
      <c r="L9" s="19">
        <v>10.167999999999999</v>
      </c>
      <c r="M9" s="21">
        <v>85.3</v>
      </c>
      <c r="N9" s="14"/>
      <c r="O9" s="14"/>
      <c r="P9" s="14"/>
      <c r="Q9" s="14"/>
    </row>
    <row r="10" spans="1:17">
      <c r="A10" s="20">
        <v>26299</v>
      </c>
      <c r="B10" s="18">
        <v>69</v>
      </c>
      <c r="C10" s="18">
        <v>632</v>
      </c>
      <c r="D10" s="18">
        <v>56</v>
      </c>
      <c r="E10" s="18">
        <v>757</v>
      </c>
      <c r="G10" s="20">
        <v>26299</v>
      </c>
      <c r="H10" s="19">
        <v>1977.521</v>
      </c>
      <c r="I10" s="19">
        <v>1710.894</v>
      </c>
      <c r="J10" s="19">
        <v>1363.7170000000001</v>
      </c>
      <c r="K10" s="19">
        <v>336.93799999999999</v>
      </c>
      <c r="L10" s="19">
        <v>10.239000000000001</v>
      </c>
      <c r="M10" s="21">
        <v>86.5</v>
      </c>
      <c r="N10" s="14"/>
      <c r="O10" s="14"/>
      <c r="P10" s="14"/>
      <c r="Q10" s="14"/>
    </row>
    <row r="11" spans="1:17">
      <c r="A11" s="20">
        <v>26665</v>
      </c>
      <c r="B11" s="18">
        <v>68</v>
      </c>
      <c r="C11" s="18">
        <v>617</v>
      </c>
      <c r="D11" s="18">
        <v>58</v>
      </c>
      <c r="E11" s="18">
        <v>743</v>
      </c>
      <c r="G11" s="20">
        <v>26665</v>
      </c>
      <c r="H11" s="19">
        <v>1992.155</v>
      </c>
      <c r="I11" s="19">
        <v>1749.7639999999999</v>
      </c>
      <c r="J11" s="19">
        <v>1408.5250000000001</v>
      </c>
      <c r="K11" s="19">
        <v>330.505</v>
      </c>
      <c r="L11" s="19">
        <v>10.734</v>
      </c>
      <c r="M11" s="21">
        <v>87.8</v>
      </c>
      <c r="N11" s="14"/>
      <c r="O11" s="14"/>
      <c r="P11" s="14"/>
      <c r="Q11" s="14"/>
    </row>
    <row r="12" spans="1:17">
      <c r="A12" s="20">
        <v>27030</v>
      </c>
      <c r="B12" s="18">
        <v>68</v>
      </c>
      <c r="C12" s="18">
        <v>609</v>
      </c>
      <c r="D12" s="18">
        <v>61</v>
      </c>
      <c r="E12" s="18">
        <v>738</v>
      </c>
      <c r="G12" s="20">
        <v>27030</v>
      </c>
      <c r="H12" s="19">
        <v>2008.2550000000001</v>
      </c>
      <c r="I12" s="19">
        <v>1770.6379999999999</v>
      </c>
      <c r="J12" s="19">
        <v>1445.5920000000001</v>
      </c>
      <c r="K12" s="19">
        <v>314.56900000000002</v>
      </c>
      <c r="L12" s="19">
        <v>10.477</v>
      </c>
      <c r="M12" s="21">
        <v>88.2</v>
      </c>
      <c r="N12" s="14"/>
      <c r="O12" s="14"/>
      <c r="P12" s="14"/>
      <c r="Q12" s="14"/>
    </row>
    <row r="13" spans="1:17">
      <c r="A13" s="20">
        <v>27395</v>
      </c>
      <c r="B13" s="18">
        <v>68</v>
      </c>
      <c r="C13" s="18">
        <v>598</v>
      </c>
      <c r="D13" s="18">
        <v>57</v>
      </c>
      <c r="E13" s="18">
        <v>723</v>
      </c>
      <c r="G13" s="20">
        <v>27395</v>
      </c>
      <c r="H13" s="19">
        <v>2018.125</v>
      </c>
      <c r="I13" s="19">
        <v>1802.346</v>
      </c>
      <c r="J13" s="19">
        <v>1490.1679999999999</v>
      </c>
      <c r="K13" s="19">
        <v>303.435</v>
      </c>
      <c r="L13" s="19">
        <v>8.7430000000000003</v>
      </c>
      <c r="M13" s="21">
        <v>89.3</v>
      </c>
      <c r="N13" s="14"/>
      <c r="O13" s="14"/>
      <c r="P13" s="14"/>
      <c r="Q13" s="14"/>
    </row>
    <row r="14" spans="1:17">
      <c r="A14" s="20">
        <v>27760</v>
      </c>
      <c r="B14" s="18">
        <v>69</v>
      </c>
      <c r="C14" s="18">
        <v>588</v>
      </c>
      <c r="D14" s="18">
        <v>57</v>
      </c>
      <c r="E14" s="18">
        <v>714</v>
      </c>
      <c r="G14" s="20">
        <v>27760</v>
      </c>
      <c r="H14" s="19">
        <v>2033.365</v>
      </c>
      <c r="I14" s="19">
        <v>1825.0039999999999</v>
      </c>
      <c r="J14" s="19">
        <v>1516.6510000000001</v>
      </c>
      <c r="K14" s="19">
        <v>300.23500000000001</v>
      </c>
      <c r="L14" s="19">
        <v>8.1180000000000003</v>
      </c>
      <c r="M14" s="21">
        <v>89.8</v>
      </c>
      <c r="N14" s="14"/>
      <c r="O14" s="14"/>
      <c r="P14" s="14"/>
      <c r="Q14" s="14"/>
    </row>
    <row r="15" spans="1:17">
      <c r="A15" s="20">
        <v>28126</v>
      </c>
      <c r="B15" s="18">
        <v>69</v>
      </c>
      <c r="C15" s="18">
        <v>566</v>
      </c>
      <c r="D15" s="18">
        <v>55</v>
      </c>
      <c r="E15" s="18">
        <v>690</v>
      </c>
      <c r="G15" s="20">
        <v>28126</v>
      </c>
      <c r="H15" s="19">
        <v>2048.5</v>
      </c>
      <c r="I15" s="19">
        <v>1860.6279999999999</v>
      </c>
      <c r="J15" s="19">
        <v>1562.54</v>
      </c>
      <c r="K15" s="19">
        <v>290.12599999999998</v>
      </c>
      <c r="L15" s="19">
        <v>7.9619999999999997</v>
      </c>
      <c r="M15" s="21">
        <v>90.8</v>
      </c>
      <c r="N15" s="14"/>
      <c r="O15" s="14"/>
      <c r="P15" s="14"/>
      <c r="Q15" s="14"/>
    </row>
    <row r="16" spans="1:17">
      <c r="A16" s="20">
        <v>28491</v>
      </c>
      <c r="B16" s="18">
        <v>67</v>
      </c>
      <c r="C16" s="18">
        <v>532</v>
      </c>
      <c r="D16" s="18">
        <v>55</v>
      </c>
      <c r="E16" s="18">
        <v>654</v>
      </c>
      <c r="G16" s="20">
        <v>28491</v>
      </c>
      <c r="H16" s="19">
        <v>2060.982</v>
      </c>
      <c r="I16" s="19">
        <v>1890.826</v>
      </c>
      <c r="J16" s="19">
        <v>1606.104</v>
      </c>
      <c r="K16" s="19">
        <v>278.13099999999997</v>
      </c>
      <c r="L16" s="19">
        <v>6.5910000000000002</v>
      </c>
      <c r="M16" s="21">
        <v>91.7</v>
      </c>
      <c r="N16" s="14"/>
      <c r="O16" s="14"/>
      <c r="P16" s="14"/>
      <c r="Q16" s="14"/>
    </row>
    <row r="17" spans="1:17">
      <c r="A17" s="20">
        <v>28856</v>
      </c>
      <c r="B17" s="18">
        <v>68</v>
      </c>
      <c r="C17" s="18">
        <v>519</v>
      </c>
      <c r="D17" s="18">
        <v>50</v>
      </c>
      <c r="E17" s="18">
        <v>637</v>
      </c>
      <c r="G17" s="20">
        <v>28856</v>
      </c>
      <c r="H17" s="19">
        <v>2072.3519999999999</v>
      </c>
      <c r="I17" s="19">
        <v>1914.616</v>
      </c>
      <c r="J17" s="19">
        <v>1631.453</v>
      </c>
      <c r="K17" s="19">
        <v>277.255</v>
      </c>
      <c r="L17" s="19">
        <v>5.9080000000000004</v>
      </c>
      <c r="M17" s="21">
        <v>92.4</v>
      </c>
      <c r="N17" s="14"/>
      <c r="O17" s="14"/>
      <c r="P17" s="14"/>
      <c r="Q17" s="14"/>
    </row>
    <row r="18" spans="1:17">
      <c r="A18" s="20">
        <v>29221</v>
      </c>
      <c r="B18" s="18">
        <v>69</v>
      </c>
      <c r="C18" s="18">
        <v>510</v>
      </c>
      <c r="D18" s="18">
        <v>49</v>
      </c>
      <c r="E18" s="18">
        <v>628</v>
      </c>
      <c r="G18" s="20">
        <v>29221</v>
      </c>
      <c r="H18" s="19">
        <v>2082.1039999999998</v>
      </c>
      <c r="I18" s="19">
        <v>1934.652</v>
      </c>
      <c r="J18" s="19">
        <v>1651.2639999999999</v>
      </c>
      <c r="K18" s="19">
        <v>278.29399999999998</v>
      </c>
      <c r="L18" s="19">
        <v>5.0940000000000003</v>
      </c>
      <c r="M18" s="21">
        <v>92.9</v>
      </c>
      <c r="N18" s="14"/>
      <c r="O18" s="14"/>
      <c r="P18" s="14"/>
      <c r="Q18" s="14"/>
    </row>
    <row r="19" spans="1:17">
      <c r="A19" s="20">
        <v>29587</v>
      </c>
      <c r="B19" s="18">
        <v>69</v>
      </c>
      <c r="C19" s="18">
        <v>496</v>
      </c>
      <c r="D19" s="18">
        <v>44</v>
      </c>
      <c r="E19" s="18">
        <v>609</v>
      </c>
      <c r="G19" s="20">
        <v>29587</v>
      </c>
      <c r="H19" s="19">
        <v>2090.6379999999999</v>
      </c>
      <c r="I19" s="19">
        <v>1951.97</v>
      </c>
      <c r="J19" s="19">
        <v>1665.848</v>
      </c>
      <c r="K19" s="19">
        <v>280.31</v>
      </c>
      <c r="L19" s="19">
        <v>5.8120000000000003</v>
      </c>
      <c r="M19" s="21">
        <v>93.4</v>
      </c>
      <c r="N19" s="14"/>
      <c r="O19" s="14"/>
      <c r="P19" s="14"/>
      <c r="Q19" s="14"/>
    </row>
    <row r="20" spans="1:17">
      <c r="A20" s="20">
        <v>29952</v>
      </c>
      <c r="B20" s="18">
        <v>69</v>
      </c>
      <c r="C20" s="18">
        <v>499</v>
      </c>
      <c r="D20" s="18">
        <v>42</v>
      </c>
      <c r="E20" s="18">
        <v>610</v>
      </c>
      <c r="G20" s="20">
        <v>29952</v>
      </c>
      <c r="H20" s="19">
        <v>2098.0279999999998</v>
      </c>
      <c r="I20" s="19">
        <v>1970.1949999999999</v>
      </c>
      <c r="J20" s="19">
        <v>1685.4280000000001</v>
      </c>
      <c r="K20" s="19">
        <v>279.65800000000002</v>
      </c>
      <c r="L20" s="19">
        <v>5.109</v>
      </c>
      <c r="M20" s="21">
        <v>93.9</v>
      </c>
      <c r="N20" s="14"/>
      <c r="O20" s="14"/>
      <c r="P20" s="14"/>
      <c r="Q20" s="14"/>
    </row>
    <row r="21" spans="1:17">
      <c r="A21" s="20">
        <v>30317</v>
      </c>
      <c r="B21" s="18">
        <v>69</v>
      </c>
      <c r="C21" s="18">
        <v>483</v>
      </c>
      <c r="D21" s="18">
        <v>41</v>
      </c>
      <c r="E21" s="18">
        <v>593</v>
      </c>
      <c r="G21" s="20">
        <v>30317</v>
      </c>
      <c r="H21" s="19">
        <v>2107.027</v>
      </c>
      <c r="I21" s="19">
        <v>1984.9369999999999</v>
      </c>
      <c r="J21" s="19">
        <v>1700.6389999999999</v>
      </c>
      <c r="K21" s="19">
        <v>279.43799999999999</v>
      </c>
      <c r="L21" s="19">
        <v>4.8600000000000003</v>
      </c>
      <c r="M21" s="21">
        <v>94.2</v>
      </c>
      <c r="N21" s="14"/>
      <c r="O21" s="14"/>
      <c r="P21" s="14"/>
      <c r="Q21" s="14"/>
    </row>
    <row r="22" spans="1:17">
      <c r="A22" s="20">
        <v>30682</v>
      </c>
      <c r="B22" s="18">
        <v>69</v>
      </c>
      <c r="C22" s="18">
        <v>481</v>
      </c>
      <c r="D22" s="18">
        <v>17</v>
      </c>
      <c r="E22" s="18">
        <v>567</v>
      </c>
      <c r="G22" s="20">
        <v>30682</v>
      </c>
      <c r="H22" s="19">
        <v>2116.7890000000002</v>
      </c>
      <c r="I22" s="19">
        <v>2005.037</v>
      </c>
      <c r="J22" s="19">
        <v>1716.646</v>
      </c>
      <c r="K22" s="19">
        <v>283.61599999999999</v>
      </c>
      <c r="L22" s="19">
        <v>4.7750000000000004</v>
      </c>
      <c r="M22" s="21">
        <v>94.7</v>
      </c>
      <c r="N22" s="14"/>
      <c r="O22" s="14"/>
      <c r="P22" s="14"/>
      <c r="Q22" s="14"/>
    </row>
    <row r="23" spans="1:17">
      <c r="A23" s="20">
        <v>31048</v>
      </c>
      <c r="B23" s="18">
        <v>70</v>
      </c>
      <c r="C23" s="18">
        <v>487</v>
      </c>
      <c r="D23" s="18">
        <v>14</v>
      </c>
      <c r="E23" s="18">
        <v>571</v>
      </c>
      <c r="G23" s="20">
        <v>31048</v>
      </c>
      <c r="H23" s="19">
        <v>2133.866</v>
      </c>
      <c r="I23" s="19">
        <v>2030.3320000000001</v>
      </c>
      <c r="J23" s="19">
        <v>1743.8779999999999</v>
      </c>
      <c r="K23" s="19">
        <v>281.053</v>
      </c>
      <c r="L23" s="19">
        <v>5.4009999999999998</v>
      </c>
      <c r="M23" s="21">
        <v>95.1</v>
      </c>
      <c r="N23" s="14"/>
      <c r="O23" s="14"/>
      <c r="P23" s="14"/>
      <c r="Q23" s="14"/>
    </row>
    <row r="24" spans="1:17">
      <c r="A24" s="20">
        <v>31413</v>
      </c>
      <c r="B24" s="18">
        <v>70</v>
      </c>
      <c r="C24" s="18">
        <v>488</v>
      </c>
      <c r="D24" s="18">
        <v>15</v>
      </c>
      <c r="E24" s="18">
        <v>573</v>
      </c>
      <c r="G24" s="20">
        <v>31413</v>
      </c>
      <c r="H24" s="19">
        <v>2141.0990000000002</v>
      </c>
      <c r="I24" s="19">
        <v>2048.1979999999999</v>
      </c>
      <c r="J24" s="19">
        <v>1757.0540000000001</v>
      </c>
      <c r="K24" s="19">
        <v>285.83300000000003</v>
      </c>
      <c r="L24" s="19">
        <v>5.3109999999999999</v>
      </c>
      <c r="M24" s="21">
        <v>95.7</v>
      </c>
      <c r="N24" s="14"/>
      <c r="O24" s="14"/>
      <c r="P24" s="14"/>
      <c r="Q24" s="14"/>
    </row>
    <row r="25" spans="1:17">
      <c r="A25" s="20">
        <v>31778</v>
      </c>
      <c r="B25" s="18">
        <v>70</v>
      </c>
      <c r="C25" s="18">
        <v>484</v>
      </c>
      <c r="D25" s="18">
        <v>14</v>
      </c>
      <c r="E25" s="18">
        <v>568</v>
      </c>
      <c r="G25" s="20">
        <v>31778</v>
      </c>
      <c r="H25" s="19">
        <v>2144.7640000000001</v>
      </c>
      <c r="I25" s="19">
        <v>2055.5549999999998</v>
      </c>
      <c r="J25" s="19">
        <v>1767.5239999999999</v>
      </c>
      <c r="K25" s="19">
        <v>282.68799999999999</v>
      </c>
      <c r="L25" s="19">
        <v>5.343</v>
      </c>
      <c r="M25" s="21">
        <v>95.8</v>
      </c>
      <c r="N25" s="14"/>
      <c r="O25" s="14"/>
      <c r="P25" s="14"/>
      <c r="Q25" s="14"/>
    </row>
    <row r="26" spans="1:17">
      <c r="A26" s="20">
        <v>32143</v>
      </c>
      <c r="B26" s="18">
        <v>70</v>
      </c>
      <c r="C26" s="18">
        <v>481</v>
      </c>
      <c r="D26" s="18">
        <v>14</v>
      </c>
      <c r="E26" s="18">
        <v>565</v>
      </c>
      <c r="G26" s="20">
        <v>32143</v>
      </c>
      <c r="H26" s="19">
        <v>2148.8139999999999</v>
      </c>
      <c r="I26" s="19">
        <v>2068.9450000000002</v>
      </c>
      <c r="J26" s="19">
        <v>1779.7909999999999</v>
      </c>
      <c r="K26" s="19">
        <v>284.35300000000001</v>
      </c>
      <c r="L26" s="19">
        <v>4.8010000000000002</v>
      </c>
      <c r="M26" s="21">
        <v>96.3</v>
      </c>
      <c r="N26" s="14"/>
      <c r="O26" s="14"/>
      <c r="P26" s="14"/>
      <c r="Q26" s="14"/>
    </row>
    <row r="27" spans="1:17">
      <c r="A27" s="20">
        <v>32509</v>
      </c>
      <c r="B27" s="18">
        <v>70</v>
      </c>
      <c r="C27" s="18">
        <v>467</v>
      </c>
      <c r="D27" s="18">
        <v>14</v>
      </c>
      <c r="E27" s="18">
        <v>551</v>
      </c>
      <c r="G27" s="20">
        <v>32509</v>
      </c>
      <c r="H27" s="19">
        <v>2153.377</v>
      </c>
      <c r="I27" s="19">
        <v>2088.62</v>
      </c>
      <c r="J27" s="19">
        <v>1809.482</v>
      </c>
      <c r="K27" s="19">
        <v>274.55700000000002</v>
      </c>
      <c r="L27" s="19">
        <v>4.5810000000000004</v>
      </c>
      <c r="M27" s="21">
        <v>97</v>
      </c>
      <c r="N27" s="14"/>
      <c r="O27" s="14"/>
      <c r="P27" s="14"/>
      <c r="Q27" s="14"/>
    </row>
    <row r="28" spans="1:17">
      <c r="A28" s="20">
        <v>32874</v>
      </c>
      <c r="B28" s="18">
        <v>70</v>
      </c>
      <c r="C28" s="18">
        <v>458</v>
      </c>
      <c r="D28" s="18">
        <v>16</v>
      </c>
      <c r="E28" s="18">
        <v>544</v>
      </c>
      <c r="G28" s="20">
        <v>32874</v>
      </c>
      <c r="H28" s="19">
        <v>2153.0430000000001</v>
      </c>
      <c r="I28" s="19">
        <v>2094.7139999999999</v>
      </c>
      <c r="J28" s="19">
        <v>1820.828</v>
      </c>
      <c r="K28" s="19">
        <v>269.40100000000001</v>
      </c>
      <c r="L28" s="19">
        <v>4.4850000000000003</v>
      </c>
      <c r="M28" s="21">
        <v>97.3</v>
      </c>
      <c r="N28" s="14"/>
      <c r="O28" s="14"/>
      <c r="P28" s="14"/>
      <c r="Q28" s="14"/>
    </row>
    <row r="29" spans="1:17">
      <c r="A29" s="20">
        <v>33239</v>
      </c>
      <c r="B29" s="18">
        <v>70</v>
      </c>
      <c r="C29" s="18">
        <v>457</v>
      </c>
      <c r="D29" s="18">
        <v>14</v>
      </c>
      <c r="E29" s="18">
        <v>541</v>
      </c>
      <c r="G29" s="20">
        <v>33239</v>
      </c>
      <c r="H29" s="19">
        <v>2162.328</v>
      </c>
      <c r="I29" s="19">
        <v>2104.8620000000001</v>
      </c>
      <c r="J29" s="19">
        <v>1833.0329999999999</v>
      </c>
      <c r="K29" s="19">
        <v>267.83300000000003</v>
      </c>
      <c r="L29" s="19">
        <v>3.996</v>
      </c>
      <c r="M29" s="21">
        <v>97.3</v>
      </c>
      <c r="N29" s="14"/>
      <c r="O29" s="14"/>
      <c r="P29" s="14"/>
      <c r="Q29" s="14"/>
    </row>
    <row r="30" spans="1:17">
      <c r="A30" s="20">
        <v>33604</v>
      </c>
      <c r="B30" s="18">
        <v>69</v>
      </c>
      <c r="C30" s="18">
        <v>458</v>
      </c>
      <c r="D30" s="18">
        <v>14</v>
      </c>
      <c r="E30" s="18">
        <v>541</v>
      </c>
      <c r="G30" s="20">
        <v>33604</v>
      </c>
      <c r="H30" s="19">
        <v>2168.58</v>
      </c>
      <c r="I30" s="19">
        <v>2113.6190000000001</v>
      </c>
      <c r="J30" s="19">
        <v>1840.749</v>
      </c>
      <c r="K30" s="19">
        <v>268.38900000000001</v>
      </c>
      <c r="L30" s="19">
        <v>4.4809999999999999</v>
      </c>
      <c r="M30" s="21">
        <v>97.5</v>
      </c>
      <c r="N30" s="14"/>
      <c r="O30" s="14"/>
      <c r="P30" s="14"/>
      <c r="Q30" s="14"/>
    </row>
    <row r="31" spans="1:17">
      <c r="A31" s="20">
        <v>33970</v>
      </c>
      <c r="B31" s="18">
        <v>69</v>
      </c>
      <c r="C31" s="18">
        <v>451</v>
      </c>
      <c r="D31" s="18">
        <v>10</v>
      </c>
      <c r="E31" s="18">
        <v>530</v>
      </c>
      <c r="G31" s="20">
        <v>33970</v>
      </c>
      <c r="H31" s="19">
        <v>2175.6529999999998</v>
      </c>
      <c r="I31" s="19">
        <v>2126.1999999999998</v>
      </c>
      <c r="J31" s="19">
        <v>1851.8489999999999</v>
      </c>
      <c r="K31" s="19">
        <v>270.16500000000002</v>
      </c>
      <c r="L31" s="19">
        <v>4.1859999999999999</v>
      </c>
      <c r="M31" s="21">
        <v>97.7</v>
      </c>
      <c r="N31" s="14"/>
      <c r="O31" s="14"/>
      <c r="P31" s="14"/>
      <c r="Q31" s="14"/>
    </row>
    <row r="32" spans="1:17">
      <c r="A32" s="20">
        <v>34335</v>
      </c>
      <c r="B32" s="18">
        <v>69</v>
      </c>
      <c r="C32" s="18">
        <v>442</v>
      </c>
      <c r="D32" s="18">
        <v>10</v>
      </c>
      <c r="E32" s="18">
        <v>521</v>
      </c>
      <c r="G32" s="20">
        <v>34335</v>
      </c>
      <c r="H32" s="19">
        <v>2187.2849999999999</v>
      </c>
      <c r="I32" s="19">
        <v>2143.4690000000001</v>
      </c>
      <c r="J32" s="19">
        <v>1871.511</v>
      </c>
      <c r="K32" s="19">
        <v>268.31599999999997</v>
      </c>
      <c r="L32" s="19">
        <v>3.6419999999999999</v>
      </c>
      <c r="M32" s="21">
        <v>98</v>
      </c>
      <c r="N32" s="14"/>
      <c r="O32" s="14"/>
      <c r="P32" s="14"/>
      <c r="Q32" s="14"/>
    </row>
    <row r="33" spans="1:17">
      <c r="A33" s="20">
        <v>34700</v>
      </c>
      <c r="B33" s="18">
        <v>69</v>
      </c>
      <c r="C33" s="18">
        <v>435</v>
      </c>
      <c r="D33" s="18">
        <v>11</v>
      </c>
      <c r="E33" s="18">
        <v>515</v>
      </c>
      <c r="G33" s="20">
        <v>34700</v>
      </c>
      <c r="H33" s="19">
        <v>2189.866</v>
      </c>
      <c r="I33" s="19">
        <v>2149.0970000000002</v>
      </c>
      <c r="J33" s="19">
        <v>1878.6669999999999</v>
      </c>
      <c r="K33" s="19">
        <v>266.80799999999999</v>
      </c>
      <c r="L33" s="19">
        <v>3.6219999999999999</v>
      </c>
      <c r="M33" s="21">
        <v>98.1</v>
      </c>
      <c r="N33" s="14"/>
      <c r="O33" s="14"/>
      <c r="P33" s="14"/>
      <c r="Q33" s="14"/>
    </row>
    <row r="34" spans="1:17">
      <c r="A34" s="20">
        <v>35065</v>
      </c>
      <c r="B34" s="18">
        <v>69</v>
      </c>
      <c r="C34" s="18">
        <v>433</v>
      </c>
      <c r="D34" s="18">
        <v>9</v>
      </c>
      <c r="E34" s="18">
        <v>511</v>
      </c>
      <c r="G34" s="20">
        <v>35065</v>
      </c>
      <c r="H34" s="19">
        <v>2196.982</v>
      </c>
      <c r="I34" s="19">
        <v>2159.991</v>
      </c>
      <c r="J34" s="19">
        <v>1885.857</v>
      </c>
      <c r="K34" s="19">
        <v>271.06900000000002</v>
      </c>
      <c r="L34" s="19">
        <v>3.0649999999999999</v>
      </c>
      <c r="M34" s="21">
        <v>98.3</v>
      </c>
      <c r="N34" s="14"/>
      <c r="O34" s="14"/>
      <c r="P34" s="14"/>
      <c r="Q34" s="14"/>
    </row>
    <row r="35" spans="1:17">
      <c r="A35" s="20">
        <v>35431</v>
      </c>
      <c r="B35" s="18">
        <v>69</v>
      </c>
      <c r="C35" s="18">
        <v>419</v>
      </c>
      <c r="D35" s="18">
        <v>14</v>
      </c>
      <c r="E35" s="18">
        <v>502</v>
      </c>
      <c r="G35" s="20">
        <v>35431</v>
      </c>
      <c r="H35" s="19">
        <v>2205.7579999999998</v>
      </c>
      <c r="I35" s="19">
        <v>2169.0709999999999</v>
      </c>
      <c r="J35" s="19">
        <v>1904.63</v>
      </c>
      <c r="K35" s="19">
        <v>261.13099999999997</v>
      </c>
      <c r="L35" s="19">
        <v>3.31</v>
      </c>
      <c r="M35" s="21">
        <v>98.3</v>
      </c>
      <c r="N35" s="14"/>
      <c r="O35" s="14"/>
      <c r="P35" s="14"/>
      <c r="Q35" s="14"/>
    </row>
    <row r="36" spans="1:17">
      <c r="A36" s="20">
        <v>35796</v>
      </c>
      <c r="B36" s="18">
        <v>69</v>
      </c>
      <c r="C36" s="18">
        <v>408</v>
      </c>
      <c r="D36" s="18">
        <v>13</v>
      </c>
      <c r="E36" s="18">
        <v>490</v>
      </c>
      <c r="G36" s="20">
        <v>35796</v>
      </c>
      <c r="H36" s="19">
        <v>2209.4369999999999</v>
      </c>
      <c r="I36" s="19">
        <v>2175.0859999999998</v>
      </c>
      <c r="J36" s="19">
        <v>1910.221</v>
      </c>
      <c r="K36" s="19">
        <v>261.19099999999997</v>
      </c>
      <c r="L36" s="19">
        <v>3.6739999999999999</v>
      </c>
      <c r="M36" s="21">
        <v>98.4</v>
      </c>
      <c r="N36" s="14"/>
      <c r="O36" s="14"/>
      <c r="P36" s="14"/>
      <c r="Q36" s="14"/>
    </row>
    <row r="37" spans="1:17">
      <c r="A37" s="20">
        <v>36161</v>
      </c>
      <c r="B37" s="18">
        <v>69</v>
      </c>
      <c r="C37" s="18">
        <v>398</v>
      </c>
      <c r="D37" s="18">
        <v>12</v>
      </c>
      <c r="E37" s="18">
        <v>479</v>
      </c>
      <c r="G37" s="20">
        <v>36161</v>
      </c>
      <c r="H37" s="19">
        <v>2215.163</v>
      </c>
      <c r="I37" s="19">
        <v>2182.81</v>
      </c>
      <c r="J37" s="19">
        <v>1920.146</v>
      </c>
      <c r="K37" s="19">
        <v>259.50400000000002</v>
      </c>
      <c r="L37" s="19">
        <v>3.16</v>
      </c>
      <c r="M37" s="21">
        <v>98.5</v>
      </c>
      <c r="N37" s="14"/>
      <c r="O37" s="14"/>
      <c r="P37" s="14"/>
      <c r="Q37" s="14"/>
    </row>
    <row r="38" spans="1:17">
      <c r="A38" s="20">
        <v>36526</v>
      </c>
      <c r="B38" s="18">
        <v>69</v>
      </c>
      <c r="C38" s="18">
        <v>387</v>
      </c>
      <c r="D38" s="18">
        <v>11</v>
      </c>
      <c r="E38" s="18">
        <v>467</v>
      </c>
      <c r="G38" s="20">
        <v>36526</v>
      </c>
      <c r="H38" s="19">
        <v>2213</v>
      </c>
      <c r="I38" s="19">
        <v>2183</v>
      </c>
      <c r="J38" s="19">
        <v>1926</v>
      </c>
      <c r="K38" s="19">
        <v>254</v>
      </c>
      <c r="L38" s="19">
        <v>3</v>
      </c>
      <c r="M38" s="21">
        <v>98.7</v>
      </c>
      <c r="N38" s="14"/>
      <c r="O38" s="14"/>
      <c r="P38" s="14"/>
      <c r="Q38" s="14"/>
    </row>
    <row r="39" spans="1:17">
      <c r="A39" s="20">
        <v>36892</v>
      </c>
      <c r="B39" s="18">
        <v>69</v>
      </c>
      <c r="C39" s="18">
        <v>379</v>
      </c>
      <c r="D39" s="18">
        <v>12</v>
      </c>
      <c r="E39" s="18">
        <v>460</v>
      </c>
      <c r="G39" s="20">
        <v>36892</v>
      </c>
      <c r="H39" s="19">
        <v>2209</v>
      </c>
      <c r="I39" s="19">
        <v>2182</v>
      </c>
      <c r="J39" s="19">
        <v>1930</v>
      </c>
      <c r="K39" s="19">
        <v>248</v>
      </c>
      <c r="L39" s="19">
        <v>3</v>
      </c>
      <c r="M39" s="21">
        <v>98.7</v>
      </c>
      <c r="N39" s="14"/>
      <c r="O39" s="14"/>
      <c r="P39" s="14"/>
      <c r="Q39" s="14"/>
    </row>
    <row r="40" spans="1:17">
      <c r="A40" s="22" t="s">
        <v>19</v>
      </c>
      <c r="B40" s="18">
        <v>69</v>
      </c>
      <c r="C40" s="18">
        <v>369</v>
      </c>
      <c r="D40" s="18">
        <v>29</v>
      </c>
      <c r="E40" s="18">
        <f t="shared" ref="E40:E53" si="0">B40+C40+D40</f>
        <v>467</v>
      </c>
      <c r="G40" s="22" t="s">
        <v>19</v>
      </c>
      <c r="H40" s="19">
        <v>2210</v>
      </c>
      <c r="I40" s="19">
        <v>2182</v>
      </c>
      <c r="J40" s="19">
        <v>1933</v>
      </c>
      <c r="K40" s="19">
        <v>244</v>
      </c>
      <c r="L40" s="19">
        <v>5</v>
      </c>
      <c r="M40" s="21">
        <v>98.7</v>
      </c>
      <c r="N40" s="14"/>
      <c r="O40" s="14"/>
      <c r="P40" s="14"/>
      <c r="Q40" s="14"/>
    </row>
    <row r="41" spans="1:17">
      <c r="A41" s="22" t="s">
        <v>20</v>
      </c>
      <c r="B41" s="18">
        <v>69</v>
      </c>
      <c r="C41" s="18">
        <v>362</v>
      </c>
      <c r="D41" s="18">
        <v>37</v>
      </c>
      <c r="E41" s="18">
        <f t="shared" si="0"/>
        <v>468</v>
      </c>
      <c r="G41" s="22" t="s">
        <v>20</v>
      </c>
      <c r="H41" s="19">
        <v>2210</v>
      </c>
      <c r="I41" s="19">
        <v>2185</v>
      </c>
      <c r="J41" s="19">
        <v>1938</v>
      </c>
      <c r="K41" s="19">
        <v>241</v>
      </c>
      <c r="L41" s="19">
        <v>5</v>
      </c>
      <c r="M41" s="21">
        <v>98.9</v>
      </c>
      <c r="N41" s="14"/>
      <c r="O41" s="14"/>
      <c r="P41" s="14"/>
      <c r="Q41" s="14"/>
    </row>
    <row r="42" spans="1:17">
      <c r="A42" s="22" t="s">
        <v>21</v>
      </c>
      <c r="B42" s="18">
        <v>68</v>
      </c>
      <c r="C42" s="18">
        <v>346</v>
      </c>
      <c r="D42" s="18">
        <v>41</v>
      </c>
      <c r="E42" s="18">
        <f t="shared" si="0"/>
        <v>455</v>
      </c>
      <c r="G42" s="22" t="s">
        <v>21</v>
      </c>
      <c r="H42" s="19">
        <v>2204</v>
      </c>
      <c r="I42" s="19">
        <v>2179</v>
      </c>
      <c r="J42" s="19">
        <v>1953</v>
      </c>
      <c r="K42" s="19">
        <v>222</v>
      </c>
      <c r="L42" s="19">
        <v>5</v>
      </c>
      <c r="M42" s="21">
        <v>98.9</v>
      </c>
      <c r="N42" s="14"/>
      <c r="O42" s="14"/>
      <c r="P42" s="14"/>
      <c r="Q42" s="14"/>
    </row>
    <row r="43" spans="1:17">
      <c r="A43" s="22" t="s">
        <v>22</v>
      </c>
      <c r="B43" s="18">
        <v>67</v>
      </c>
      <c r="C43" s="18">
        <v>339</v>
      </c>
      <c r="D43" s="18">
        <v>44</v>
      </c>
      <c r="E43" s="18">
        <f t="shared" si="0"/>
        <v>450</v>
      </c>
      <c r="G43" s="22" t="s">
        <v>22</v>
      </c>
      <c r="H43" s="19">
        <v>2186</v>
      </c>
      <c r="I43" s="19">
        <v>2162</v>
      </c>
      <c r="J43" s="19">
        <v>1938</v>
      </c>
      <c r="K43" s="19">
        <v>219</v>
      </c>
      <c r="L43" s="19">
        <v>5</v>
      </c>
      <c r="M43" s="21">
        <v>98.9</v>
      </c>
      <c r="N43" s="14"/>
      <c r="O43" s="14"/>
    </row>
    <row r="44" spans="1:17">
      <c r="A44" s="22" t="s">
        <v>23</v>
      </c>
      <c r="B44" s="18">
        <v>67</v>
      </c>
      <c r="C44" s="18">
        <v>335</v>
      </c>
      <c r="D44" s="18">
        <v>53</v>
      </c>
      <c r="E44" s="18">
        <f t="shared" si="0"/>
        <v>455</v>
      </c>
      <c r="G44" s="22" t="s">
        <v>23</v>
      </c>
      <c r="H44" s="19">
        <v>2180</v>
      </c>
      <c r="I44" s="19">
        <v>2156</v>
      </c>
      <c r="J44" s="19">
        <v>1936</v>
      </c>
      <c r="K44" s="19">
        <v>215</v>
      </c>
      <c r="L44" s="19">
        <v>5</v>
      </c>
      <c r="M44" s="21">
        <v>98.9</v>
      </c>
      <c r="N44" s="14"/>
      <c r="O44" s="14"/>
    </row>
    <row r="45" spans="1:17">
      <c r="A45" s="22" t="s">
        <v>24</v>
      </c>
      <c r="B45" s="18">
        <v>66</v>
      </c>
      <c r="C45" s="18">
        <v>317</v>
      </c>
      <c r="D45" s="18">
        <v>53</v>
      </c>
      <c r="E45" s="18">
        <f t="shared" si="0"/>
        <v>436</v>
      </c>
      <c r="G45" s="22" t="s">
        <v>24</v>
      </c>
      <c r="H45" s="19">
        <v>2172</v>
      </c>
      <c r="I45" s="19">
        <v>2147</v>
      </c>
      <c r="J45" s="19">
        <v>1930</v>
      </c>
      <c r="K45" s="19">
        <v>213</v>
      </c>
      <c r="L45" s="19">
        <v>4</v>
      </c>
      <c r="M45" s="21">
        <v>98.8</v>
      </c>
      <c r="N45" s="14"/>
      <c r="O45" s="14"/>
    </row>
    <row r="46" spans="1:17">
      <c r="A46" s="22" t="s">
        <v>25</v>
      </c>
      <c r="B46" s="18">
        <v>66</v>
      </c>
      <c r="C46" s="18">
        <v>310</v>
      </c>
      <c r="D46" s="18">
        <v>56</v>
      </c>
      <c r="E46" s="18">
        <f t="shared" si="0"/>
        <v>432</v>
      </c>
      <c r="G46" s="22" t="s">
        <v>25</v>
      </c>
      <c r="H46" s="19">
        <v>2162</v>
      </c>
      <c r="I46" s="19">
        <v>2136</v>
      </c>
      <c r="J46" s="19">
        <v>1923</v>
      </c>
      <c r="K46" s="19">
        <v>209</v>
      </c>
      <c r="L46" s="19">
        <v>4</v>
      </c>
      <c r="M46" s="21">
        <v>98.8</v>
      </c>
      <c r="N46" s="14"/>
      <c r="O46" s="14"/>
    </row>
    <row r="47" spans="1:17">
      <c r="A47" s="22" t="s">
        <v>26</v>
      </c>
      <c r="B47" s="18">
        <v>66</v>
      </c>
      <c r="C47" s="18">
        <v>291</v>
      </c>
      <c r="D47" s="18">
        <v>57</v>
      </c>
      <c r="E47" s="18">
        <f t="shared" si="0"/>
        <v>414</v>
      </c>
      <c r="G47" s="22" t="s">
        <v>26</v>
      </c>
      <c r="H47" s="19">
        <v>2151</v>
      </c>
      <c r="I47" s="19">
        <v>2123</v>
      </c>
      <c r="J47" s="19">
        <v>1915</v>
      </c>
      <c r="K47" s="19">
        <v>206</v>
      </c>
      <c r="L47" s="19">
        <v>2</v>
      </c>
      <c r="M47" s="21">
        <v>98.7</v>
      </c>
      <c r="N47" s="14"/>
      <c r="O47" s="14"/>
    </row>
    <row r="48" spans="1:17">
      <c r="A48" s="23" t="s">
        <v>27</v>
      </c>
      <c r="B48" s="24">
        <v>66</v>
      </c>
      <c r="C48" s="24">
        <v>288</v>
      </c>
      <c r="D48" s="24">
        <v>57</v>
      </c>
      <c r="E48" s="24">
        <f>B48+C48+D48</f>
        <v>411</v>
      </c>
      <c r="G48" s="23" t="s">
        <v>27</v>
      </c>
      <c r="H48" s="25">
        <v>2143</v>
      </c>
      <c r="I48" s="25">
        <v>2118</v>
      </c>
      <c r="J48" s="26">
        <v>1913</v>
      </c>
      <c r="K48" s="26">
        <v>202</v>
      </c>
      <c r="L48" s="26">
        <v>3</v>
      </c>
      <c r="M48" s="27">
        <v>98.8</v>
      </c>
      <c r="N48" s="14"/>
      <c r="O48" s="14"/>
    </row>
    <row r="49" spans="1:18">
      <c r="A49" s="28" t="s">
        <v>28</v>
      </c>
      <c r="B49" s="29">
        <v>66</v>
      </c>
      <c r="C49" s="29">
        <v>270</v>
      </c>
      <c r="D49" s="29">
        <v>60</v>
      </c>
      <c r="E49" s="29">
        <f t="shared" si="0"/>
        <v>396</v>
      </c>
      <c r="F49" s="30"/>
      <c r="G49" s="28" t="s">
        <v>28</v>
      </c>
      <c r="H49" s="31">
        <v>2133</v>
      </c>
      <c r="I49" s="31">
        <v>2109</v>
      </c>
      <c r="J49" s="32">
        <v>1913</v>
      </c>
      <c r="K49" s="32">
        <v>194</v>
      </c>
      <c r="L49" s="32">
        <v>3</v>
      </c>
      <c r="M49" s="33">
        <v>98.9</v>
      </c>
    </row>
    <row r="50" spans="1:18">
      <c r="A50" s="28" t="s">
        <v>29</v>
      </c>
      <c r="B50" s="29">
        <v>64</v>
      </c>
      <c r="C50" s="29">
        <v>267</v>
      </c>
      <c r="D50" s="29">
        <v>69</v>
      </c>
      <c r="E50" s="29">
        <v>400</v>
      </c>
      <c r="F50" s="30"/>
      <c r="G50" s="28" t="s">
        <v>29</v>
      </c>
      <c r="H50" s="31">
        <v>2119</v>
      </c>
      <c r="I50" s="31">
        <v>2096</v>
      </c>
      <c r="J50" s="32">
        <v>1904</v>
      </c>
      <c r="K50" s="32">
        <v>190</v>
      </c>
      <c r="L50" s="32">
        <v>2</v>
      </c>
      <c r="M50" s="33">
        <v>98.9</v>
      </c>
    </row>
    <row r="51" spans="1:18">
      <c r="A51" s="28" t="s">
        <v>30</v>
      </c>
      <c r="B51" s="29">
        <v>64</v>
      </c>
      <c r="C51" s="29">
        <v>254</v>
      </c>
      <c r="D51" s="29">
        <v>59</v>
      </c>
      <c r="E51" s="29">
        <v>377</v>
      </c>
      <c r="F51" s="30"/>
      <c r="G51" s="28" t="s">
        <v>30</v>
      </c>
      <c r="H51" s="31">
        <v>2108</v>
      </c>
      <c r="I51" s="31">
        <v>2084</v>
      </c>
      <c r="J51" s="32">
        <v>1900</v>
      </c>
      <c r="K51" s="32">
        <v>183</v>
      </c>
      <c r="L51" s="32">
        <v>2</v>
      </c>
      <c r="M51" s="33">
        <v>98.9</v>
      </c>
    </row>
    <row r="52" spans="1:18">
      <c r="A52" s="28" t="s">
        <v>31</v>
      </c>
      <c r="B52" s="29">
        <v>65</v>
      </c>
      <c r="C52" s="29">
        <v>241</v>
      </c>
      <c r="D52" s="29">
        <v>63</v>
      </c>
      <c r="E52" s="29">
        <v>369</v>
      </c>
      <c r="F52" s="30"/>
      <c r="G52" s="28" t="s">
        <v>31</v>
      </c>
      <c r="H52" s="31">
        <v>2096</v>
      </c>
      <c r="I52" s="31">
        <v>2072</v>
      </c>
      <c r="J52" s="32">
        <v>1909</v>
      </c>
      <c r="K52" s="32">
        <v>162</v>
      </c>
      <c r="L52" s="32">
        <v>2</v>
      </c>
      <c r="M52" s="33">
        <v>98.9</v>
      </c>
    </row>
    <row r="53" spans="1:18">
      <c r="A53" s="28" t="s">
        <v>32</v>
      </c>
      <c r="B53" s="29">
        <v>65</v>
      </c>
      <c r="C53" s="29">
        <v>222</v>
      </c>
      <c r="D53" s="29">
        <v>63</v>
      </c>
      <c r="E53" s="29">
        <f t="shared" si="0"/>
        <v>350</v>
      </c>
      <c r="G53" s="28" t="s">
        <v>32</v>
      </c>
      <c r="H53" s="31">
        <v>2086</v>
      </c>
      <c r="I53" s="31">
        <v>2062</v>
      </c>
      <c r="J53" s="32">
        <v>1906</v>
      </c>
      <c r="K53" s="32">
        <v>154</v>
      </c>
      <c r="L53" s="32">
        <v>2</v>
      </c>
      <c r="M53" s="33">
        <v>98.8</v>
      </c>
    </row>
    <row r="54" spans="1:18">
      <c r="A54" s="34" t="s">
        <v>95</v>
      </c>
      <c r="B54" s="35">
        <v>62</v>
      </c>
      <c r="C54" s="35">
        <v>216</v>
      </c>
      <c r="D54" s="35">
        <v>64</v>
      </c>
      <c r="E54" s="35">
        <f t="shared" ref="E54" si="1">B54+C54+D54</f>
        <v>342</v>
      </c>
      <c r="G54" s="34" t="s">
        <v>95</v>
      </c>
      <c r="H54" s="36">
        <v>2076</v>
      </c>
      <c r="I54" s="36">
        <v>2053</v>
      </c>
      <c r="J54" s="37">
        <v>1900</v>
      </c>
      <c r="K54" s="37">
        <v>151</v>
      </c>
      <c r="L54" s="37">
        <v>2</v>
      </c>
      <c r="M54" s="74">
        <v>98.9</v>
      </c>
    </row>
    <row r="55" spans="1:18">
      <c r="B55" s="2" t="s">
        <v>34</v>
      </c>
      <c r="H55" s="13" t="s">
        <v>33</v>
      </c>
      <c r="R55" s="15"/>
    </row>
    <row r="56" spans="1:18">
      <c r="G56" s="12" t="s">
        <v>35</v>
      </c>
      <c r="I56" s="13" t="s">
        <v>36</v>
      </c>
      <c r="R56" s="15"/>
    </row>
    <row r="57" spans="1:18">
      <c r="G57" s="16"/>
      <c r="H57" s="17" t="s">
        <v>13</v>
      </c>
      <c r="I57" s="18" t="s">
        <v>14</v>
      </c>
      <c r="J57" s="17" t="s">
        <v>15</v>
      </c>
      <c r="K57" s="17" t="s">
        <v>16</v>
      </c>
      <c r="L57" s="17" t="s">
        <v>17</v>
      </c>
      <c r="M57" s="17" t="s">
        <v>37</v>
      </c>
      <c r="N57" s="19" t="s">
        <v>18</v>
      </c>
      <c r="R57" s="15"/>
    </row>
    <row r="58" spans="1:18">
      <c r="G58" s="38" t="s">
        <v>96</v>
      </c>
      <c r="H58" s="39">
        <v>2076122</v>
      </c>
      <c r="I58" s="39">
        <v>2053157</v>
      </c>
      <c r="J58" s="39">
        <v>1900262</v>
      </c>
      <c r="K58" s="39">
        <v>151031</v>
      </c>
      <c r="L58" s="39">
        <v>1864</v>
      </c>
      <c r="M58" s="39">
        <f>+H58-I58</f>
        <v>22965</v>
      </c>
      <c r="N58" s="40">
        <f>I58/H58</f>
        <v>0.98893851132062571</v>
      </c>
      <c r="O58" s="2" t="s">
        <v>38</v>
      </c>
    </row>
    <row r="59" spans="1:18">
      <c r="G59" s="16" t="s">
        <v>39</v>
      </c>
      <c r="H59" s="18"/>
      <c r="I59" s="18"/>
      <c r="J59" s="41">
        <f>+J58/H58</f>
        <v>0.91529399524690747</v>
      </c>
      <c r="K59" s="41">
        <f>+K58/H58</f>
        <v>7.274668829673786E-2</v>
      </c>
      <c r="L59" s="41">
        <f>+L58/H58</f>
        <v>8.9782777698035085E-4</v>
      </c>
      <c r="M59" s="41">
        <f>+M58/H58</f>
        <v>1.1061488679374334E-2</v>
      </c>
      <c r="N59" s="19"/>
    </row>
  </sheetData>
  <phoneticPr fontId="3"/>
  <pageMargins left="0.78700000000000003" right="0.78700000000000003" top="0.98399999999999999" bottom="0.98399999999999999" header="0.51200000000000001" footer="0.51200000000000001"/>
  <pageSetup paperSize="9" scale="91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9"/>
  <sheetViews>
    <sheetView workbookViewId="0">
      <pane xSplit="1" ySplit="6" topLeftCell="B53" activePane="bottomRight" state="frozen"/>
      <selection activeCell="J166" sqref="J166"/>
      <selection pane="topRight" activeCell="J166" sqref="J166"/>
      <selection pane="bottomLeft" activeCell="J166" sqref="J166"/>
      <selection pane="bottomRight" activeCell="E72" sqref="E72"/>
    </sheetView>
  </sheetViews>
  <sheetFormatPr defaultRowHeight="12"/>
  <cols>
    <col min="1" max="1" width="4.625" style="59" customWidth="1"/>
    <col min="2" max="3" width="9.125" style="13" customWidth="1"/>
    <col min="4" max="4" width="9" style="42"/>
    <col min="5" max="16384" width="9" style="14"/>
  </cols>
  <sheetData>
    <row r="1" spans="1:4">
      <c r="A1" s="12" t="s">
        <v>40</v>
      </c>
    </row>
    <row r="3" spans="1:4" ht="13.5" customHeight="1">
      <c r="A3" s="43"/>
      <c r="B3" s="44" t="s">
        <v>41</v>
      </c>
      <c r="C3" s="44" t="s">
        <v>42</v>
      </c>
      <c r="D3" s="44" t="s">
        <v>43</v>
      </c>
    </row>
    <row r="4" spans="1:4">
      <c r="A4" s="45"/>
      <c r="B4" s="46" t="s">
        <v>44</v>
      </c>
      <c r="C4" s="47" t="s">
        <v>44</v>
      </c>
      <c r="D4" s="47" t="s">
        <v>44</v>
      </c>
    </row>
    <row r="5" spans="1:4">
      <c r="A5" s="45"/>
      <c r="B5" s="48" t="s">
        <v>45</v>
      </c>
      <c r="C5" s="45" t="s">
        <v>45</v>
      </c>
      <c r="D5" s="45" t="s">
        <v>45</v>
      </c>
    </row>
    <row r="6" spans="1:4">
      <c r="A6" s="45"/>
      <c r="B6" s="48" t="s">
        <v>46</v>
      </c>
      <c r="C6" s="45" t="s">
        <v>46</v>
      </c>
      <c r="D6" s="45" t="s">
        <v>46</v>
      </c>
    </row>
    <row r="7" spans="1:4">
      <c r="A7" s="49">
        <v>23743</v>
      </c>
      <c r="B7" s="42">
        <v>103.60599999999999</v>
      </c>
      <c r="C7" s="42">
        <v>23.541134999999997</v>
      </c>
      <c r="D7" s="42">
        <f>B7+C7</f>
        <v>127.14713499999999</v>
      </c>
    </row>
    <row r="8" spans="1:4">
      <c r="A8" s="49">
        <v>24108</v>
      </c>
      <c r="B8" s="42">
        <v>116.43899999999999</v>
      </c>
      <c r="C8" s="42">
        <v>21.584025</v>
      </c>
      <c r="D8" s="42">
        <f t="shared" ref="D8:D53" si="0">B8+C8</f>
        <v>138.02302499999999</v>
      </c>
    </row>
    <row r="9" spans="1:4">
      <c r="A9" s="49">
        <v>24473</v>
      </c>
      <c r="B9" s="42">
        <v>128.64400000000001</v>
      </c>
      <c r="C9" s="42">
        <v>21.880576000000001</v>
      </c>
      <c r="D9" s="42">
        <f t="shared" si="0"/>
        <v>150.524576</v>
      </c>
    </row>
    <row r="10" spans="1:4">
      <c r="A10" s="49">
        <v>24838</v>
      </c>
      <c r="B10" s="42">
        <v>137.714</v>
      </c>
      <c r="C10" s="42">
        <v>22.316675</v>
      </c>
      <c r="D10" s="42">
        <f t="shared" si="0"/>
        <v>160.030675</v>
      </c>
    </row>
    <row r="11" spans="1:4">
      <c r="A11" s="49">
        <v>25204</v>
      </c>
      <c r="B11" s="42">
        <v>148.78800000000001</v>
      </c>
      <c r="C11" s="42">
        <v>23.539628</v>
      </c>
      <c r="D11" s="42">
        <f t="shared" si="0"/>
        <v>172.327628</v>
      </c>
    </row>
    <row r="12" spans="1:4">
      <c r="A12" s="49">
        <v>25569</v>
      </c>
      <c r="B12" s="42">
        <v>162.69399999999999</v>
      </c>
      <c r="C12" s="42">
        <v>24.757655</v>
      </c>
      <c r="D12" s="42">
        <f t="shared" si="0"/>
        <v>187.45165499999999</v>
      </c>
    </row>
    <row r="13" spans="1:4">
      <c r="A13" s="49">
        <v>25934</v>
      </c>
      <c r="B13" s="42">
        <v>180.667</v>
      </c>
      <c r="C13" s="42">
        <v>24.649947000000001</v>
      </c>
      <c r="D13" s="42">
        <f t="shared" si="0"/>
        <v>205.316947</v>
      </c>
    </row>
    <row r="14" spans="1:4">
      <c r="A14" s="49">
        <v>26299</v>
      </c>
      <c r="B14" s="42">
        <v>184.07599999999999</v>
      </c>
      <c r="C14" s="42">
        <v>25.618380000000002</v>
      </c>
      <c r="D14" s="42">
        <f t="shared" si="0"/>
        <v>209.69438</v>
      </c>
    </row>
    <row r="15" spans="1:4">
      <c r="A15" s="49">
        <v>26665</v>
      </c>
      <c r="B15" s="42">
        <v>200.119</v>
      </c>
      <c r="C15" s="42">
        <v>26.277823999999999</v>
      </c>
      <c r="D15" s="42">
        <f t="shared" si="0"/>
        <v>226.39682400000001</v>
      </c>
    </row>
    <row r="16" spans="1:4">
      <c r="A16" s="49">
        <v>27030</v>
      </c>
      <c r="B16" s="42">
        <v>203.61699999999999</v>
      </c>
      <c r="C16" s="42">
        <v>26.666478999999999</v>
      </c>
      <c r="D16" s="42">
        <f t="shared" si="0"/>
        <v>230.283479</v>
      </c>
    </row>
    <row r="17" spans="1:4">
      <c r="A17" s="49">
        <v>27395</v>
      </c>
      <c r="B17" s="42">
        <v>211.84899999999999</v>
      </c>
      <c r="C17" s="42">
        <v>27.780114000000001</v>
      </c>
      <c r="D17" s="42">
        <f t="shared" si="0"/>
        <v>239.62911399999999</v>
      </c>
    </row>
    <row r="18" spans="1:4">
      <c r="A18" s="49">
        <v>27760</v>
      </c>
      <c r="B18" s="42">
        <v>215.79900000000001</v>
      </c>
      <c r="C18" s="42">
        <v>27.631937000000001</v>
      </c>
      <c r="D18" s="42">
        <f t="shared" si="0"/>
        <v>243.430937</v>
      </c>
    </row>
    <row r="19" spans="1:4">
      <c r="A19" s="49">
        <v>28126</v>
      </c>
      <c r="B19" s="42">
        <v>225.25299999999999</v>
      </c>
      <c r="C19" s="42">
        <v>26.260283000000001</v>
      </c>
      <c r="D19" s="42">
        <f t="shared" si="0"/>
        <v>251.513283</v>
      </c>
    </row>
    <row r="20" spans="1:4">
      <c r="A20" s="49">
        <v>28491</v>
      </c>
      <c r="B20" s="42">
        <v>232.369</v>
      </c>
      <c r="C20" s="42">
        <v>24.508078000000001</v>
      </c>
      <c r="D20" s="42">
        <f t="shared" si="0"/>
        <v>256.87707799999998</v>
      </c>
    </row>
    <row r="21" spans="1:4">
      <c r="A21" s="49">
        <v>28856</v>
      </c>
      <c r="B21" s="42">
        <v>228.95699999999999</v>
      </c>
      <c r="C21" s="42">
        <v>25.208867999999999</v>
      </c>
      <c r="D21" s="42">
        <f t="shared" si="0"/>
        <v>254.16586799999999</v>
      </c>
    </row>
    <row r="22" spans="1:4">
      <c r="A22" s="49">
        <v>29221</v>
      </c>
      <c r="B22" s="42">
        <v>228.595</v>
      </c>
      <c r="C22" s="42">
        <v>25.629007000000001</v>
      </c>
      <c r="D22" s="42">
        <f t="shared" si="0"/>
        <v>254.224007</v>
      </c>
    </row>
    <row r="23" spans="1:4">
      <c r="A23" s="49">
        <v>29587</v>
      </c>
      <c r="B23" s="42">
        <v>238.86799999999999</v>
      </c>
      <c r="C23" s="42">
        <v>25.674308</v>
      </c>
      <c r="D23" s="42">
        <f t="shared" si="0"/>
        <v>264.54230799999999</v>
      </c>
    </row>
    <row r="24" spans="1:4">
      <c r="A24" s="49">
        <v>29952</v>
      </c>
      <c r="B24" s="42">
        <v>239.666</v>
      </c>
      <c r="C24" s="42">
        <v>26.924994999999999</v>
      </c>
      <c r="D24" s="42">
        <f t="shared" si="0"/>
        <v>266.59099500000002</v>
      </c>
    </row>
    <row r="25" spans="1:4">
      <c r="A25" s="49">
        <v>30317</v>
      </c>
      <c r="B25" s="42">
        <v>252.01400000000001</v>
      </c>
      <c r="C25" s="42">
        <v>30.248832</v>
      </c>
      <c r="D25" s="42">
        <f t="shared" si="0"/>
        <v>282.262832</v>
      </c>
    </row>
    <row r="26" spans="1:4">
      <c r="A26" s="49">
        <v>30682</v>
      </c>
      <c r="B26" s="42">
        <v>261.82499999999999</v>
      </c>
      <c r="C26" s="42">
        <v>31.816814999999998</v>
      </c>
      <c r="D26" s="42">
        <f t="shared" si="0"/>
        <v>293.64181500000001</v>
      </c>
    </row>
    <row r="27" spans="1:4">
      <c r="A27" s="49">
        <v>31048</v>
      </c>
      <c r="B27" s="42">
        <v>261.42599999999999</v>
      </c>
      <c r="C27" s="42">
        <v>31.352318</v>
      </c>
      <c r="D27" s="42">
        <f t="shared" si="0"/>
        <v>292.77831800000001</v>
      </c>
    </row>
    <row r="28" spans="1:4">
      <c r="A28" s="49">
        <v>31413</v>
      </c>
      <c r="B28" s="42">
        <v>261.48200000000003</v>
      </c>
      <c r="C28" s="42">
        <v>33.068407000000001</v>
      </c>
      <c r="D28" s="42">
        <f t="shared" si="0"/>
        <v>294.55040700000001</v>
      </c>
    </row>
    <row r="29" spans="1:4">
      <c r="A29" s="49">
        <v>31778</v>
      </c>
      <c r="B29" s="42">
        <v>264.96199999999999</v>
      </c>
      <c r="C29" s="42">
        <v>32.903148000000002</v>
      </c>
      <c r="D29" s="42">
        <f t="shared" si="0"/>
        <v>297.86514799999998</v>
      </c>
    </row>
    <row r="30" spans="1:4">
      <c r="A30" s="49">
        <v>32143</v>
      </c>
      <c r="B30" s="42">
        <v>266.19900000000001</v>
      </c>
      <c r="C30" s="42">
        <v>34.719571999999999</v>
      </c>
      <c r="D30" s="42">
        <f t="shared" si="0"/>
        <v>300.91857200000004</v>
      </c>
    </row>
    <row r="31" spans="1:4">
      <c r="A31" s="49">
        <v>32509</v>
      </c>
      <c r="B31" s="42">
        <v>271.93099999999998</v>
      </c>
      <c r="C31" s="42">
        <v>33.091499000000006</v>
      </c>
      <c r="D31" s="42">
        <f t="shared" si="0"/>
        <v>305.02249899999998</v>
      </c>
    </row>
    <row r="32" spans="1:4">
      <c r="A32" s="49">
        <v>32874</v>
      </c>
      <c r="B32" s="42">
        <v>281.14600000000002</v>
      </c>
      <c r="C32" s="42">
        <v>33.728184999999996</v>
      </c>
      <c r="D32" s="42">
        <f t="shared" si="0"/>
        <v>314.87418500000001</v>
      </c>
    </row>
    <row r="33" spans="1:4">
      <c r="A33" s="49">
        <v>33239</v>
      </c>
      <c r="B33" s="42">
        <v>281.05500000000001</v>
      </c>
      <c r="C33" s="42">
        <v>35.683340999999999</v>
      </c>
      <c r="D33" s="42">
        <f t="shared" si="0"/>
        <v>316.73834099999999</v>
      </c>
    </row>
    <row r="34" spans="1:4">
      <c r="A34" s="49">
        <v>33604</v>
      </c>
      <c r="B34" s="42">
        <v>283.39999999999998</v>
      </c>
      <c r="C34" s="42">
        <v>37.655875999999999</v>
      </c>
      <c r="D34" s="42">
        <f t="shared" si="0"/>
        <v>321.05587599999996</v>
      </c>
    </row>
    <row r="35" spans="1:4">
      <c r="A35" s="49">
        <v>33970</v>
      </c>
      <c r="B35" s="42">
        <v>281.06599999999997</v>
      </c>
      <c r="C35" s="42">
        <v>36.868911999999995</v>
      </c>
      <c r="D35" s="42">
        <f t="shared" si="0"/>
        <v>317.93491199999994</v>
      </c>
    </row>
    <row r="36" spans="1:4">
      <c r="A36" s="49">
        <v>34335</v>
      </c>
      <c r="B36" s="42">
        <v>291.44400000000002</v>
      </c>
      <c r="C36" s="42">
        <v>37.682248000000001</v>
      </c>
      <c r="D36" s="42">
        <f t="shared" si="0"/>
        <v>329.12624800000003</v>
      </c>
    </row>
    <row r="37" spans="1:4">
      <c r="A37" s="49">
        <v>34700</v>
      </c>
      <c r="B37" s="42">
        <v>294.61399999999998</v>
      </c>
      <c r="C37" s="42">
        <v>38.020116000000002</v>
      </c>
      <c r="D37" s="42">
        <f t="shared" si="0"/>
        <v>332.63411599999995</v>
      </c>
    </row>
    <row r="38" spans="1:4">
      <c r="A38" s="49">
        <v>35065</v>
      </c>
      <c r="B38" s="42">
        <v>297.31400000000002</v>
      </c>
      <c r="C38" s="42">
        <v>38.528711000000001</v>
      </c>
      <c r="D38" s="42">
        <f t="shared" si="0"/>
        <v>335.84271100000001</v>
      </c>
    </row>
    <row r="39" spans="1:4">
      <c r="A39" s="49">
        <v>35431</v>
      </c>
      <c r="B39" s="42">
        <v>297.59800000000001</v>
      </c>
      <c r="C39" s="42">
        <v>37.620714</v>
      </c>
      <c r="D39" s="42">
        <f t="shared" si="0"/>
        <v>335.21871400000003</v>
      </c>
    </row>
    <row r="40" spans="1:4">
      <c r="A40" s="49">
        <v>35796</v>
      </c>
      <c r="B40" s="42">
        <v>292.28399999999999</v>
      </c>
      <c r="C40" s="42">
        <v>36.817197999999998</v>
      </c>
      <c r="D40" s="42">
        <f t="shared" si="0"/>
        <v>329.10119800000001</v>
      </c>
    </row>
    <row r="41" spans="1:4">
      <c r="A41" s="49">
        <v>36161</v>
      </c>
      <c r="B41" s="42">
        <v>291.767</v>
      </c>
      <c r="C41" s="42">
        <v>37.501202999999997</v>
      </c>
      <c r="D41" s="42">
        <f t="shared" si="0"/>
        <v>329.26820299999997</v>
      </c>
    </row>
    <row r="42" spans="1:4">
      <c r="A42" s="49">
        <v>36526</v>
      </c>
      <c r="B42" s="42">
        <v>293</v>
      </c>
      <c r="C42" s="42">
        <v>37</v>
      </c>
      <c r="D42" s="42">
        <f t="shared" si="0"/>
        <v>330</v>
      </c>
    </row>
    <row r="43" spans="1:4">
      <c r="A43" s="49">
        <v>36892</v>
      </c>
      <c r="B43" s="42">
        <v>289</v>
      </c>
      <c r="C43" s="42">
        <v>36</v>
      </c>
      <c r="D43" s="42">
        <f t="shared" si="0"/>
        <v>325</v>
      </c>
    </row>
    <row r="44" spans="1:4">
      <c r="A44" s="44" t="s">
        <v>47</v>
      </c>
      <c r="B44" s="42">
        <v>283</v>
      </c>
      <c r="C44" s="42">
        <v>36</v>
      </c>
      <c r="D44" s="42">
        <f t="shared" si="0"/>
        <v>319</v>
      </c>
    </row>
    <row r="45" spans="1:4">
      <c r="A45" s="44" t="s">
        <v>20</v>
      </c>
      <c r="B45" s="42">
        <v>279</v>
      </c>
      <c r="C45" s="42">
        <v>36</v>
      </c>
      <c r="D45" s="42">
        <f t="shared" si="0"/>
        <v>315</v>
      </c>
    </row>
    <row r="46" spans="1:4">
      <c r="A46" s="44" t="s">
        <v>48</v>
      </c>
      <c r="B46" s="42">
        <v>280</v>
      </c>
      <c r="C46" s="42">
        <v>34</v>
      </c>
      <c r="D46" s="42">
        <f t="shared" si="0"/>
        <v>314</v>
      </c>
    </row>
    <row r="47" spans="1:4">
      <c r="A47" s="44" t="s">
        <v>22</v>
      </c>
      <c r="B47" s="42">
        <v>280</v>
      </c>
      <c r="C47" s="42">
        <v>34</v>
      </c>
      <c r="D47" s="42">
        <f t="shared" si="0"/>
        <v>314</v>
      </c>
    </row>
    <row r="48" spans="1:4">
      <c r="A48" s="44" t="s">
        <v>49</v>
      </c>
      <c r="B48" s="42">
        <v>278</v>
      </c>
      <c r="C48" s="42">
        <v>34</v>
      </c>
      <c r="D48" s="42">
        <f t="shared" si="0"/>
        <v>312</v>
      </c>
    </row>
    <row r="49" spans="1:5">
      <c r="A49" s="44" t="s">
        <v>50</v>
      </c>
      <c r="B49" s="42">
        <v>275</v>
      </c>
      <c r="C49" s="42">
        <v>34</v>
      </c>
      <c r="D49" s="42">
        <f t="shared" si="0"/>
        <v>309</v>
      </c>
    </row>
    <row r="50" spans="1:5">
      <c r="A50" s="44" t="s">
        <v>51</v>
      </c>
      <c r="B50" s="42">
        <v>267</v>
      </c>
      <c r="C50" s="42">
        <v>33</v>
      </c>
      <c r="D50" s="42">
        <f t="shared" si="0"/>
        <v>300</v>
      </c>
    </row>
    <row r="51" spans="1:5">
      <c r="A51" s="47" t="s">
        <v>52</v>
      </c>
      <c r="B51" s="50">
        <v>260</v>
      </c>
      <c r="C51" s="50">
        <v>33</v>
      </c>
      <c r="D51" s="50">
        <f t="shared" si="0"/>
        <v>293</v>
      </c>
    </row>
    <row r="52" spans="1:5">
      <c r="A52" s="51" t="s">
        <v>27</v>
      </c>
      <c r="B52" s="52">
        <v>263</v>
      </c>
      <c r="C52" s="53">
        <v>32</v>
      </c>
      <c r="D52" s="54">
        <f>B52+C52</f>
        <v>295</v>
      </c>
    </row>
    <row r="53" spans="1:5">
      <c r="A53" s="55" t="s">
        <v>28</v>
      </c>
      <c r="B53" s="56">
        <v>259</v>
      </c>
      <c r="C53" s="57">
        <v>31</v>
      </c>
      <c r="D53" s="58">
        <f t="shared" si="0"/>
        <v>290</v>
      </c>
    </row>
    <row r="54" spans="1:5">
      <c r="A54" s="55" t="s">
        <v>29</v>
      </c>
      <c r="B54" s="56">
        <v>257</v>
      </c>
      <c r="C54" s="57">
        <v>31</v>
      </c>
      <c r="D54" s="58">
        <v>288</v>
      </c>
    </row>
    <row r="55" spans="1:5">
      <c r="A55" s="55" t="s">
        <v>30</v>
      </c>
      <c r="B55" s="56">
        <v>257</v>
      </c>
      <c r="C55" s="57">
        <v>31</v>
      </c>
      <c r="D55" s="58">
        <v>288</v>
      </c>
    </row>
    <row r="56" spans="1:5">
      <c r="A56" s="55" t="s">
        <v>31</v>
      </c>
      <c r="B56" s="56">
        <v>254</v>
      </c>
      <c r="C56" s="57">
        <v>29</v>
      </c>
      <c r="D56" s="58">
        <v>274</v>
      </c>
    </row>
    <row r="57" spans="1:5" ht="12.75" thickBot="1">
      <c r="A57" s="87" t="s">
        <v>32</v>
      </c>
      <c r="B57" s="56">
        <v>255</v>
      </c>
      <c r="C57" s="57">
        <v>27</v>
      </c>
      <c r="D57" s="58">
        <f>B57+C57</f>
        <v>282</v>
      </c>
    </row>
    <row r="58" spans="1:5" ht="13.5" thickTop="1" thickBot="1">
      <c r="A58" s="88" t="s">
        <v>95</v>
      </c>
      <c r="B58" s="89">
        <v>255</v>
      </c>
      <c r="C58" s="90">
        <v>26</v>
      </c>
      <c r="D58" s="91">
        <f>B58+C58</f>
        <v>281</v>
      </c>
      <c r="E58" s="14" t="s">
        <v>53</v>
      </c>
    </row>
    <row r="59" spans="1:5" ht="12.75" thickTop="1"/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topLeftCell="A2" workbookViewId="0">
      <pane xSplit="1" ySplit="1" topLeftCell="B3" activePane="bottomRight" state="frozen"/>
      <selection activeCell="J166" sqref="J166"/>
      <selection pane="topRight" activeCell="J166" sqref="J166"/>
      <selection pane="bottomLeft" activeCell="J166" sqref="J166"/>
      <selection pane="bottomRight" activeCell="D27" sqref="D27"/>
    </sheetView>
  </sheetViews>
  <sheetFormatPr defaultRowHeight="12"/>
  <cols>
    <col min="1" max="2" width="9" style="14"/>
    <col min="3" max="3" width="11.125" style="14" customWidth="1"/>
    <col min="4" max="4" width="12.125" style="14" customWidth="1"/>
    <col min="5" max="6" width="9.125" style="14" customWidth="1"/>
    <col min="7" max="7" width="11.125" style="14" bestFit="1" customWidth="1"/>
    <col min="8" max="8" width="12.125" style="14" bestFit="1" customWidth="1"/>
    <col min="9" max="9" width="11.125" style="14" bestFit="1" customWidth="1"/>
    <col min="10" max="10" width="12.125" style="14" bestFit="1" customWidth="1"/>
    <col min="11" max="16384" width="9" style="14"/>
  </cols>
  <sheetData>
    <row r="1" spans="1:6">
      <c r="B1" s="60"/>
      <c r="C1" s="60"/>
      <c r="D1" s="60"/>
      <c r="E1" s="60"/>
      <c r="F1" s="60" t="s">
        <v>54</v>
      </c>
    </row>
    <row r="2" spans="1:6">
      <c r="A2" s="12" t="s">
        <v>55</v>
      </c>
      <c r="B2" s="60" t="s">
        <v>56</v>
      </c>
      <c r="C2" s="60" t="s">
        <v>57</v>
      </c>
      <c r="D2" s="61" t="s">
        <v>58</v>
      </c>
      <c r="E2" s="61" t="s">
        <v>59</v>
      </c>
      <c r="F2" s="61" t="s">
        <v>60</v>
      </c>
    </row>
    <row r="3" spans="1:6">
      <c r="A3" s="14" t="s">
        <v>61</v>
      </c>
      <c r="B3" s="14">
        <f>100/8</f>
        <v>12.5</v>
      </c>
      <c r="C3" s="62">
        <f>ROUND((C14/C13)*100,2)</f>
        <v>21.86</v>
      </c>
      <c r="D3" s="62">
        <f>ROUND((D14/D13)*100,2)</f>
        <v>1.1000000000000001</v>
      </c>
      <c r="E3" s="62">
        <f>ROUND((E14/E13)*100,2)</f>
        <v>9.02</v>
      </c>
      <c r="F3" s="62">
        <f>ROUND((F14/F13)*100,2)</f>
        <v>86.83</v>
      </c>
    </row>
    <row r="4" spans="1:6">
      <c r="A4" s="14" t="s">
        <v>62</v>
      </c>
      <c r="B4" s="14">
        <f t="shared" ref="B4:B10" si="0">100/8</f>
        <v>12.5</v>
      </c>
      <c r="C4" s="62">
        <f>ROUND((C15/C13)*100,2)</f>
        <v>0.06</v>
      </c>
      <c r="D4" s="62">
        <f>ROUND((D15/D13)*100,2)</f>
        <v>0.56999999999999995</v>
      </c>
      <c r="E4" s="62">
        <f>ROUND((E15/E13)*100,2)</f>
        <v>0</v>
      </c>
      <c r="F4" s="62">
        <f>ROUND((F15/F13)*100,2)</f>
        <v>0</v>
      </c>
    </row>
    <row r="5" spans="1:6">
      <c r="A5" s="14" t="s">
        <v>63</v>
      </c>
      <c r="B5" s="14">
        <f t="shared" si="0"/>
        <v>12.5</v>
      </c>
      <c r="C5" s="62">
        <f>ROUND((C16/C13)*100,2)</f>
        <v>22.82</v>
      </c>
      <c r="D5" s="62">
        <f>ROUND((D16/D13)*100,2)</f>
        <v>30.99</v>
      </c>
      <c r="E5" s="62">
        <f>ROUND((E16/E13)*100,2)</f>
        <v>21.93</v>
      </c>
      <c r="F5" s="62">
        <f>ROUND((F16/F13)*100,2)</f>
        <v>0</v>
      </c>
    </row>
    <row r="6" spans="1:6">
      <c r="A6" s="14" t="s">
        <v>64</v>
      </c>
      <c r="B6" s="14">
        <f t="shared" si="0"/>
        <v>12.5</v>
      </c>
      <c r="C6" s="62">
        <f>ROUND((C17/C13)*100,2)</f>
        <v>5.38</v>
      </c>
      <c r="D6" s="62">
        <f>ROUND((D17/D13)*100,2)</f>
        <v>16.14</v>
      </c>
      <c r="E6" s="62">
        <f>ROUND((E17/E13)*100,2)</f>
        <v>4.1100000000000003</v>
      </c>
      <c r="F6" s="62">
        <f>ROUND((F17/F13)*100,2)</f>
        <v>0</v>
      </c>
    </row>
    <row r="7" spans="1:6">
      <c r="A7" s="14" t="s">
        <v>65</v>
      </c>
      <c r="B7" s="14">
        <f t="shared" si="0"/>
        <v>12.5</v>
      </c>
      <c r="C7" s="62">
        <f>ROUND((C18/C13)*100,2)</f>
        <v>5.17</v>
      </c>
      <c r="D7" s="62">
        <f>ROUND((D18/D13)*100,2)</f>
        <v>0.4</v>
      </c>
      <c r="E7" s="62">
        <f>ROUND((E18/E13)*100,2)</f>
        <v>5.76</v>
      </c>
      <c r="F7" s="62">
        <f>ROUND((F18/F13)*100,2)</f>
        <v>0</v>
      </c>
    </row>
    <row r="8" spans="1:6">
      <c r="A8" s="14" t="s">
        <v>66</v>
      </c>
      <c r="B8" s="14">
        <f t="shared" si="0"/>
        <v>12.5</v>
      </c>
      <c r="C8" s="62">
        <f>ROUND((C19/C13)*100,2)</f>
        <v>25.45</v>
      </c>
      <c r="D8" s="62">
        <f>ROUND((D19/D13)*100,2)</f>
        <v>15.91</v>
      </c>
      <c r="E8" s="62">
        <f>ROUND((E19/E13)*100,2)</f>
        <v>26.1</v>
      </c>
      <c r="F8" s="62">
        <f>ROUND((F19/F13)*100,2)</f>
        <v>3.34</v>
      </c>
    </row>
    <row r="9" spans="1:6">
      <c r="A9" s="14" t="s">
        <v>67</v>
      </c>
      <c r="B9" s="14">
        <f t="shared" si="0"/>
        <v>12.5</v>
      </c>
      <c r="C9" s="62">
        <f>ROUND((C20/C13)*100,2)</f>
        <v>19.260000000000002</v>
      </c>
      <c r="D9" s="62">
        <f>ROUND((D20/D13)*100,2)</f>
        <v>33.97</v>
      </c>
      <c r="E9" s="62">
        <f>ROUND((E20/E13)*100,2)</f>
        <v>15.81</v>
      </c>
      <c r="F9" s="62">
        <f>ROUND((F20/F13)*100,2)</f>
        <v>9.83</v>
      </c>
    </row>
    <row r="10" spans="1:6">
      <c r="A10" s="14" t="s">
        <v>68</v>
      </c>
      <c r="B10" s="14">
        <f t="shared" si="0"/>
        <v>12.5</v>
      </c>
      <c r="C10" s="62">
        <v>0</v>
      </c>
      <c r="D10" s="62">
        <f>ROUND((D21/D13)*100,2)</f>
        <v>0.92</v>
      </c>
      <c r="E10" s="62">
        <f>ROUND((E21/E13)*100,2)</f>
        <v>17.27</v>
      </c>
      <c r="F10" s="62">
        <f>ROUND((F21/F13)*100,2)</f>
        <v>0</v>
      </c>
    </row>
    <row r="13" spans="1:6" ht="12.75" thickBot="1">
      <c r="C13" s="63">
        <f>+C22</f>
        <v>327984</v>
      </c>
      <c r="D13" s="63">
        <f>+D21+D22</f>
        <v>35100</v>
      </c>
      <c r="E13" s="63">
        <f>+E21+E22</f>
        <v>291768</v>
      </c>
      <c r="F13" s="63">
        <f>+F21+F22</f>
        <v>51826</v>
      </c>
    </row>
    <row r="14" spans="1:6" ht="12.75" thickTop="1">
      <c r="A14" s="14" t="s">
        <v>69</v>
      </c>
      <c r="C14" s="63">
        <f t="shared" ref="C14:C21" si="1">SUM(D14:F14)</f>
        <v>71709</v>
      </c>
      <c r="D14" s="78">
        <v>387</v>
      </c>
      <c r="E14" s="79">
        <v>26324</v>
      </c>
      <c r="F14" s="80">
        <v>44998</v>
      </c>
    </row>
    <row r="15" spans="1:6">
      <c r="A15" s="14" t="s">
        <v>62</v>
      </c>
      <c r="C15" s="63">
        <f t="shared" si="1"/>
        <v>201</v>
      </c>
      <c r="D15" s="81">
        <v>201</v>
      </c>
      <c r="E15" s="82">
        <v>0</v>
      </c>
      <c r="F15" s="83"/>
    </row>
    <row r="16" spans="1:6">
      <c r="A16" s="14" t="s">
        <v>63</v>
      </c>
      <c r="C16" s="63">
        <f t="shared" si="1"/>
        <v>74849</v>
      </c>
      <c r="D16" s="81">
        <v>10876</v>
      </c>
      <c r="E16" s="82">
        <v>63973</v>
      </c>
      <c r="F16" s="83"/>
    </row>
    <row r="17" spans="1:7">
      <c r="A17" s="14" t="s">
        <v>64</v>
      </c>
      <c r="C17" s="63">
        <f t="shared" si="1"/>
        <v>17660</v>
      </c>
      <c r="D17" s="81">
        <v>5665</v>
      </c>
      <c r="E17" s="82">
        <v>11995</v>
      </c>
      <c r="F17" s="83"/>
      <c r="G17" s="14" t="s">
        <v>53</v>
      </c>
    </row>
    <row r="18" spans="1:7">
      <c r="A18" s="14" t="s">
        <v>65</v>
      </c>
      <c r="C18" s="63">
        <f t="shared" si="1"/>
        <v>16943</v>
      </c>
      <c r="D18" s="81">
        <v>142</v>
      </c>
      <c r="E18" s="82">
        <v>16801</v>
      </c>
      <c r="F18" s="83"/>
    </row>
    <row r="19" spans="1:7">
      <c r="A19" s="14" t="s">
        <v>66</v>
      </c>
      <c r="C19" s="63">
        <f t="shared" si="1"/>
        <v>83466</v>
      </c>
      <c r="D19" s="81">
        <v>5584</v>
      </c>
      <c r="E19" s="82">
        <v>76150</v>
      </c>
      <c r="F19" s="83">
        <v>1732</v>
      </c>
    </row>
    <row r="20" spans="1:7">
      <c r="A20" s="14" t="s">
        <v>67</v>
      </c>
      <c r="C20" s="63">
        <f t="shared" si="1"/>
        <v>63156</v>
      </c>
      <c r="D20" s="81">
        <v>11922</v>
      </c>
      <c r="E20" s="82">
        <v>46138</v>
      </c>
      <c r="F20" s="83">
        <v>5096</v>
      </c>
    </row>
    <row r="21" spans="1:7" ht="12.75" thickBot="1">
      <c r="A21" s="14" t="s">
        <v>70</v>
      </c>
      <c r="C21" s="63">
        <f t="shared" si="1"/>
        <v>50710</v>
      </c>
      <c r="D21" s="84">
        <v>323</v>
      </c>
      <c r="E21" s="85">
        <v>50387</v>
      </c>
      <c r="F21" s="86"/>
    </row>
    <row r="22" spans="1:7" ht="12.75" thickTop="1">
      <c r="C22" s="63">
        <f>SUM(D22:F22)</f>
        <v>327984</v>
      </c>
      <c r="D22" s="63">
        <f>SUM(D14:D20)</f>
        <v>34777</v>
      </c>
      <c r="E22" s="63">
        <f>SUM(E14:E20)</f>
        <v>241381</v>
      </c>
      <c r="F22" s="63">
        <f>SUM(F14:F20)</f>
        <v>51826</v>
      </c>
    </row>
    <row r="23" spans="1:7">
      <c r="A23" s="14" t="s">
        <v>71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E14" sqref="E14"/>
    </sheetView>
  </sheetViews>
  <sheetFormatPr defaultRowHeight="12"/>
  <cols>
    <col min="1" max="1" width="11.625" style="14" customWidth="1"/>
    <col min="2" max="5" width="11.625" style="68" customWidth="1"/>
    <col min="6" max="6" width="11.625" style="14" customWidth="1"/>
    <col min="7" max="7" width="4.5" style="14" customWidth="1"/>
    <col min="8" max="16384" width="9" style="14"/>
  </cols>
  <sheetData>
    <row r="1" spans="1:10" ht="15" customHeight="1">
      <c r="A1" s="16"/>
      <c r="B1" s="64" t="s">
        <v>72</v>
      </c>
      <c r="C1" s="64" t="s">
        <v>73</v>
      </c>
      <c r="D1" s="64" t="s">
        <v>74</v>
      </c>
      <c r="E1" s="65" t="s">
        <v>75</v>
      </c>
    </row>
    <row r="2" spans="1:10" ht="15" customHeight="1">
      <c r="A2" s="16"/>
      <c r="B2" s="64"/>
      <c r="C2" s="64"/>
      <c r="D2" s="64"/>
      <c r="E2" s="65"/>
    </row>
    <row r="3" spans="1:10" ht="15" customHeight="1">
      <c r="A3" s="66" t="s">
        <v>16</v>
      </c>
      <c r="B3" s="67">
        <f>B11/$F11*100</f>
        <v>63.569392911580266</v>
      </c>
      <c r="C3" s="67">
        <f>C11/$F11*100</f>
        <v>6.3110838183436773</v>
      </c>
      <c r="D3" s="67">
        <f>D11/$F11*100</f>
        <v>22.54732975242473</v>
      </c>
      <c r="E3" s="67">
        <f>E11/$F11*100</f>
        <v>7.572193517651324</v>
      </c>
      <c r="F3" s="62">
        <f>SUM(B3:E3)</f>
        <v>100</v>
      </c>
    </row>
    <row r="4" spans="1:10" ht="15" customHeight="1">
      <c r="A4" s="66" t="s">
        <v>76</v>
      </c>
      <c r="B4" s="67">
        <f t="shared" ref="B4:E5" si="0">B12/$F12*100</f>
        <v>59.483022806511066</v>
      </c>
      <c r="C4" s="67">
        <f t="shared" si="0"/>
        <v>10.330661100131021</v>
      </c>
      <c r="D4" s="67">
        <f t="shared" si="0"/>
        <v>29.093735426706047</v>
      </c>
      <c r="E4" s="67">
        <f t="shared" si="0"/>
        <v>1.092580666651862</v>
      </c>
      <c r="F4" s="62">
        <f>SUM(B4:E4)</f>
        <v>99.999999999999986</v>
      </c>
    </row>
    <row r="5" spans="1:10" ht="15" customHeight="1">
      <c r="A5" s="66" t="s">
        <v>77</v>
      </c>
      <c r="B5" s="67">
        <f t="shared" si="0"/>
        <v>12.746904408122834</v>
      </c>
      <c r="C5" s="67">
        <f t="shared" si="0"/>
        <v>0</v>
      </c>
      <c r="D5" s="67">
        <f t="shared" si="0"/>
        <v>87.25309559187717</v>
      </c>
      <c r="E5" s="67">
        <f t="shared" si="0"/>
        <v>0</v>
      </c>
      <c r="F5" s="62">
        <f>SUM(B5:E5)</f>
        <v>100</v>
      </c>
    </row>
    <row r="6" spans="1:10" ht="15" customHeight="1"/>
    <row r="7" spans="1:10" ht="15" customHeight="1">
      <c r="A7" s="12" t="s">
        <v>78</v>
      </c>
    </row>
    <row r="8" spans="1:10" ht="15" customHeight="1"/>
    <row r="9" spans="1:10" ht="15" customHeight="1">
      <c r="B9" s="68" t="s">
        <v>79</v>
      </c>
      <c r="C9" s="68" t="s">
        <v>80</v>
      </c>
      <c r="D9" s="68" t="s">
        <v>81</v>
      </c>
      <c r="E9" s="68" t="s">
        <v>75</v>
      </c>
      <c r="F9" s="14" t="s">
        <v>82</v>
      </c>
    </row>
    <row r="10" spans="1:10" ht="15" customHeight="1" thickBot="1">
      <c r="I10" s="14" t="s">
        <v>83</v>
      </c>
      <c r="J10" s="14" t="s">
        <v>84</v>
      </c>
    </row>
    <row r="11" spans="1:10" ht="15" customHeight="1" thickTop="1">
      <c r="A11" s="14" t="s">
        <v>16</v>
      </c>
      <c r="B11" s="94">
        <v>19063967</v>
      </c>
      <c r="C11" s="95">
        <v>1892645</v>
      </c>
      <c r="D11" s="95">
        <v>6761769</v>
      </c>
      <c r="E11" s="95">
        <v>2270842</v>
      </c>
      <c r="F11" s="96">
        <f>B11+C11+D11+E11</f>
        <v>29989223</v>
      </c>
      <c r="G11" s="14" t="s">
        <v>97</v>
      </c>
      <c r="I11" s="68">
        <v>19212995</v>
      </c>
      <c r="J11" s="14">
        <v>535284</v>
      </c>
    </row>
    <row r="12" spans="1:10" ht="15" customHeight="1">
      <c r="A12" s="14" t="s">
        <v>76</v>
      </c>
      <c r="B12" s="97">
        <v>133929</v>
      </c>
      <c r="C12" s="98">
        <v>23260</v>
      </c>
      <c r="D12" s="98">
        <v>65506</v>
      </c>
      <c r="E12" s="98">
        <v>2460</v>
      </c>
      <c r="F12" s="99">
        <f t="shared" ref="F12" si="1">B12+C12+D12+E12</f>
        <v>225155</v>
      </c>
      <c r="G12" s="14" t="s">
        <v>98</v>
      </c>
    </row>
    <row r="13" spans="1:10" ht="15" customHeight="1" thickBot="1">
      <c r="A13" s="14" t="s">
        <v>77</v>
      </c>
      <c r="B13" s="100">
        <v>6434</v>
      </c>
      <c r="C13" s="101"/>
      <c r="D13" s="101">
        <v>44041</v>
      </c>
      <c r="E13" s="101"/>
      <c r="F13" s="102">
        <f>B13+C13+D13+E13</f>
        <v>50475</v>
      </c>
      <c r="G13" s="14" t="s">
        <v>99</v>
      </c>
    </row>
    <row r="14" spans="1:10" ht="15" customHeight="1" thickTop="1"/>
    <row r="15" spans="1:10" ht="15" customHeight="1"/>
    <row r="16" spans="1:10" ht="15" customHeight="1"/>
    <row r="17" ht="15" customHeight="1"/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"/>
  <sheetViews>
    <sheetView workbookViewId="0">
      <selection activeCell="I5" sqref="I5"/>
    </sheetView>
  </sheetViews>
  <sheetFormatPr defaultRowHeight="12"/>
  <cols>
    <col min="1" max="1" width="8" style="14" bestFit="1" customWidth="1"/>
    <col min="2" max="9" width="12.625" style="14" customWidth="1"/>
    <col min="10" max="25" width="9" style="14"/>
    <col min="26" max="26" width="9.875" style="14" bestFit="1" customWidth="1"/>
    <col min="27" max="16384" width="9" style="14"/>
  </cols>
  <sheetData>
    <row r="1" spans="1:10" ht="15" customHeight="1"/>
    <row r="2" spans="1:10" ht="15" customHeight="1">
      <c r="I2" s="14" t="s">
        <v>85</v>
      </c>
    </row>
    <row r="3" spans="1:10" s="71" customFormat="1" ht="15" customHeight="1">
      <c r="A3" s="69"/>
      <c r="B3" s="70" t="s">
        <v>86</v>
      </c>
      <c r="C3" s="70" t="s">
        <v>87</v>
      </c>
      <c r="D3" s="70" t="s">
        <v>88</v>
      </c>
      <c r="E3" s="70" t="s">
        <v>89</v>
      </c>
      <c r="F3" s="70" t="s">
        <v>90</v>
      </c>
      <c r="G3" s="70" t="s">
        <v>91</v>
      </c>
      <c r="H3" s="70" t="s">
        <v>92</v>
      </c>
      <c r="I3" s="70" t="s">
        <v>82</v>
      </c>
    </row>
    <row r="4" spans="1:10" ht="15" customHeight="1">
      <c r="A4" s="16" t="s">
        <v>16</v>
      </c>
      <c r="B4" s="103">
        <f>B12</f>
        <v>70.143000000000001</v>
      </c>
      <c r="C4" s="103">
        <f t="shared" ref="C4:H4" si="0">C12</f>
        <v>1096.44406</v>
      </c>
      <c r="D4" s="103">
        <f t="shared" si="0"/>
        <v>259.94200000000001</v>
      </c>
      <c r="E4" s="103">
        <f t="shared" si="0"/>
        <v>27.094999999999999</v>
      </c>
      <c r="F4" s="103">
        <f t="shared" si="0"/>
        <v>2612.6924900000004</v>
      </c>
      <c r="G4" s="103">
        <f t="shared" si="0"/>
        <v>598.04578000000004</v>
      </c>
      <c r="H4" s="103">
        <f t="shared" si="0"/>
        <v>192.20208000000002</v>
      </c>
      <c r="I4" s="103">
        <f>SUM(B4:H4)</f>
        <v>4856.5644100000009</v>
      </c>
    </row>
    <row r="5" spans="1:10" ht="15" customHeight="1">
      <c r="A5" s="16" t="s">
        <v>94</v>
      </c>
      <c r="B5" s="103">
        <f>B15</f>
        <v>288.19099999999997</v>
      </c>
      <c r="C5" s="103">
        <f t="shared" ref="C5:H5" si="1">C15</f>
        <v>11805.597</v>
      </c>
      <c r="D5" s="103">
        <f t="shared" si="1"/>
        <v>566.62900000000002</v>
      </c>
      <c r="E5" s="103">
        <f t="shared" si="1"/>
        <v>121.89100000000001</v>
      </c>
      <c r="F5" s="103">
        <f t="shared" si="1"/>
        <v>3765.2429999999999</v>
      </c>
      <c r="G5" s="103">
        <f t="shared" si="1"/>
        <v>1556.5889999999999</v>
      </c>
      <c r="H5" s="103">
        <f t="shared" si="1"/>
        <v>91.930999999999997</v>
      </c>
      <c r="I5" s="103">
        <f>SUM(B5:H5)</f>
        <v>18196.071</v>
      </c>
    </row>
    <row r="6" spans="1:10" ht="15" customHeight="1"/>
    <row r="7" spans="1:10" ht="15" customHeight="1">
      <c r="A7" s="16"/>
      <c r="B7" s="72">
        <f t="shared" ref="B7:I7" si="2">SUM(B4:B5)</f>
        <v>358.33399999999995</v>
      </c>
      <c r="C7" s="72">
        <f t="shared" si="2"/>
        <v>12902.04106</v>
      </c>
      <c r="D7" s="72">
        <f t="shared" si="2"/>
        <v>826.57100000000003</v>
      </c>
      <c r="E7" s="72">
        <f t="shared" si="2"/>
        <v>148.98599999999999</v>
      </c>
      <c r="F7" s="72">
        <f t="shared" si="2"/>
        <v>6377.9354899999998</v>
      </c>
      <c r="G7" s="72">
        <f t="shared" si="2"/>
        <v>2154.6347799999999</v>
      </c>
      <c r="H7" s="72">
        <f t="shared" si="2"/>
        <v>284.13308000000001</v>
      </c>
      <c r="I7" s="72">
        <f t="shared" si="2"/>
        <v>23052.635410000003</v>
      </c>
    </row>
    <row r="8" spans="1:10" ht="15" customHeight="1">
      <c r="A8" s="16"/>
      <c r="B8" s="73">
        <f>B7/I7</f>
        <v>1.5544166366529973E-2</v>
      </c>
      <c r="C8" s="73">
        <f>C7/I7</f>
        <v>0.55967748721706778</v>
      </c>
      <c r="D8" s="73">
        <f>D7/I7</f>
        <v>3.5855813675925392E-2</v>
      </c>
      <c r="E8" s="73">
        <f>E7/I7</f>
        <v>6.4628619396536052E-3</v>
      </c>
      <c r="F8" s="73">
        <f>F7/I7</f>
        <v>0.27666838851896802</v>
      </c>
      <c r="G8" s="73">
        <f>G7/I7</f>
        <v>9.3465876750271293E-2</v>
      </c>
      <c r="H8" s="73">
        <f>H7/I7</f>
        <v>1.232540553158386E-2</v>
      </c>
      <c r="I8" s="72"/>
    </row>
    <row r="9" spans="1:10" ht="15" customHeight="1"/>
    <row r="10" spans="1:10" ht="15" customHeight="1" thickBot="1"/>
    <row r="11" spans="1:10" ht="15" customHeight="1" thickTop="1" thickBot="1">
      <c r="B11" s="75">
        <v>70143</v>
      </c>
      <c r="C11" s="76">
        <v>1096444.06</v>
      </c>
      <c r="D11" s="76">
        <v>259942</v>
      </c>
      <c r="E11" s="76">
        <v>27095</v>
      </c>
      <c r="F11" s="76">
        <v>2612692.4900000002</v>
      </c>
      <c r="G11" s="76">
        <v>598045.78</v>
      </c>
      <c r="H11" s="93">
        <v>192202.08000000002</v>
      </c>
      <c r="I11" s="77">
        <f>SUM(B11:H11)</f>
        <v>4856564.41</v>
      </c>
      <c r="J11" s="14" t="s">
        <v>93</v>
      </c>
    </row>
    <row r="12" spans="1:10" ht="15" customHeight="1" thickTop="1">
      <c r="B12" s="15">
        <f>B11/1000</f>
        <v>70.143000000000001</v>
      </c>
      <c r="C12" s="15">
        <f t="shared" ref="C12:I12" si="3">C11/1000</f>
        <v>1096.44406</v>
      </c>
      <c r="D12" s="15">
        <f t="shared" si="3"/>
        <v>259.94200000000001</v>
      </c>
      <c r="E12" s="15">
        <f t="shared" si="3"/>
        <v>27.094999999999999</v>
      </c>
      <c r="F12" s="15">
        <f t="shared" si="3"/>
        <v>2612.6924900000004</v>
      </c>
      <c r="G12" s="15">
        <f t="shared" si="3"/>
        <v>598.04578000000004</v>
      </c>
      <c r="H12" s="15">
        <f t="shared" si="3"/>
        <v>192.20208000000002</v>
      </c>
      <c r="I12" s="15">
        <f t="shared" si="3"/>
        <v>4856.56441</v>
      </c>
    </row>
    <row r="13" spans="1:10" ht="15" customHeight="1" thickBot="1"/>
    <row r="14" spans="1:10" ht="15" customHeight="1" thickTop="1" thickBot="1">
      <c r="B14" s="75">
        <v>288191</v>
      </c>
      <c r="C14" s="76">
        <v>11805597</v>
      </c>
      <c r="D14" s="76">
        <v>566629</v>
      </c>
      <c r="E14" s="76">
        <v>121891</v>
      </c>
      <c r="F14" s="76">
        <v>3765243</v>
      </c>
      <c r="G14" s="76">
        <v>1556589</v>
      </c>
      <c r="H14" s="92">
        <v>91931</v>
      </c>
      <c r="I14" s="77">
        <f>SUM(B14:H14)</f>
        <v>18196071</v>
      </c>
      <c r="J14" s="14" t="s">
        <v>100</v>
      </c>
    </row>
    <row r="15" spans="1:10" ht="15" customHeight="1" thickTop="1">
      <c r="B15" s="15">
        <f t="shared" ref="B15:I15" si="4">B14/1000</f>
        <v>288.19099999999997</v>
      </c>
      <c r="C15" s="15">
        <f t="shared" si="4"/>
        <v>11805.597</v>
      </c>
      <c r="D15" s="15">
        <f t="shared" si="4"/>
        <v>566.62900000000002</v>
      </c>
      <c r="E15" s="15">
        <f t="shared" si="4"/>
        <v>121.89100000000001</v>
      </c>
      <c r="F15" s="15">
        <f t="shared" si="4"/>
        <v>3765.2429999999999</v>
      </c>
      <c r="G15" s="15">
        <f t="shared" si="4"/>
        <v>1556.5889999999999</v>
      </c>
      <c r="H15" s="15">
        <f t="shared" si="4"/>
        <v>91.930999999999997</v>
      </c>
      <c r="I15" s="15">
        <f t="shared" si="4"/>
        <v>18196.071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グラフ</vt:lpstr>
      <vt:lpstr>数・人口</vt:lpstr>
      <vt:lpstr>給水</vt:lpstr>
      <vt:lpstr>取水</vt:lpstr>
      <vt:lpstr>浄水</vt:lpstr>
      <vt:lpstr>管種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2017-05-02T09:05:50Z</cp:lastPrinted>
  <dcterms:created xsi:type="dcterms:W3CDTF">2017-03-16T07:01:15Z</dcterms:created>
  <dcterms:modified xsi:type="dcterms:W3CDTF">2018-03-13T01:09:32Z</dcterms:modified>
</cp:coreProperties>
</file>