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920"/>
  </bookViews>
  <sheets>
    <sheet name="29" sheetId="1" r:id="rId1"/>
  </sheets>
  <definedNames>
    <definedName name="_xlnm.Print_Area" localSheetId="0">'29'!$A$1:$J$75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9" i="1" l="1"/>
  <c r="I58" i="1"/>
  <c r="G58" i="1"/>
  <c r="G57" i="1"/>
  <c r="I22" i="1" l="1"/>
  <c r="I21" i="1" l="1"/>
  <c r="I23" i="1" l="1"/>
  <c r="F60" i="1" l="1"/>
  <c r="H20" i="1" l="1"/>
  <c r="I13" i="1"/>
  <c r="G59" i="1" l="1"/>
  <c r="G55" i="1" l="1"/>
  <c r="I51" i="1"/>
  <c r="I56" i="1" l="1"/>
  <c r="I61" i="1"/>
  <c r="I70" i="1"/>
  <c r="I69" i="1"/>
  <c r="I28" i="1"/>
  <c r="I29" i="1"/>
  <c r="I30" i="1"/>
  <c r="I31" i="1"/>
  <c r="G27" i="1"/>
  <c r="I20" i="1" l="1"/>
  <c r="I19" i="1" l="1"/>
  <c r="I17" i="1"/>
  <c r="G16" i="1"/>
  <c r="I15" i="1"/>
  <c r="I14" i="1"/>
  <c r="H14" i="1"/>
  <c r="H17" i="1" s="1"/>
  <c r="I18" i="1" l="1"/>
  <c r="I16" i="1"/>
  <c r="H15" i="1"/>
  <c r="G68" i="1" l="1"/>
  <c r="G60" i="1" s="1"/>
  <c r="F68" i="1"/>
  <c r="E68" i="1"/>
  <c r="I67" i="1"/>
  <c r="I66" i="1"/>
  <c r="I65" i="1"/>
  <c r="F64" i="1"/>
  <c r="E64" i="1"/>
  <c r="I63" i="1"/>
  <c r="I62" i="1"/>
  <c r="I57" i="1"/>
  <c r="F55" i="1"/>
  <c r="E55" i="1"/>
  <c r="I54" i="1"/>
  <c r="G53" i="1"/>
  <c r="F53" i="1"/>
  <c r="E53" i="1"/>
  <c r="I52" i="1"/>
  <c r="I49" i="1"/>
  <c r="G48" i="1"/>
  <c r="F48" i="1"/>
  <c r="E48" i="1"/>
  <c r="I33" i="1"/>
  <c r="G32" i="1"/>
  <c r="G23" i="1" s="1"/>
  <c r="F32" i="1"/>
  <c r="E32" i="1"/>
  <c r="F27" i="1"/>
  <c r="E27" i="1"/>
  <c r="I26" i="1"/>
  <c r="I25" i="1"/>
  <c r="I24" i="1"/>
  <c r="G18" i="1"/>
  <c r="F18" i="1"/>
  <c r="E18" i="1"/>
  <c r="F16" i="1"/>
  <c r="E16" i="1"/>
  <c r="I12" i="1"/>
  <c r="G11" i="1"/>
  <c r="F11" i="1"/>
  <c r="E11" i="1"/>
  <c r="F23" i="1" l="1"/>
  <c r="E23" i="1"/>
  <c r="I32" i="1"/>
  <c r="I27" i="1"/>
  <c r="I68" i="1"/>
  <c r="E60" i="1"/>
  <c r="I53" i="1"/>
  <c r="I55" i="1"/>
  <c r="I48" i="1"/>
  <c r="I11" i="1"/>
  <c r="I64" i="1"/>
  <c r="I60" i="1" l="1"/>
  <c r="J64" i="1" s="1"/>
  <c r="J27" i="1" l="1"/>
  <c r="J31" i="1"/>
  <c r="J32" i="1"/>
  <c r="J26" i="1"/>
  <c r="J28" i="1"/>
  <c r="J25" i="1"/>
  <c r="J29" i="1"/>
  <c r="J24" i="1"/>
  <c r="J30" i="1"/>
  <c r="J69" i="1"/>
  <c r="J68" i="1"/>
  <c r="J63" i="1"/>
  <c r="J67" i="1"/>
  <c r="J66" i="1"/>
  <c r="J61" i="1"/>
  <c r="J65" i="1"/>
  <c r="J62" i="1"/>
</calcChain>
</file>

<file path=xl/comments1.xml><?xml version="1.0" encoding="utf-8"?>
<comments xmlns="http://schemas.openxmlformats.org/spreadsheetml/2006/main">
  <authors>
    <author>Administrator</author>
  </authors>
  <commentList>
    <comment ref="H12" authorId="0">
      <text>
        <r>
          <rPr>
            <b/>
            <sz val="9"/>
            <color indexed="81"/>
            <rFont val="ＭＳ Ｐゴシック"/>
            <family val="3"/>
            <charset val="128"/>
          </rPr>
          <t>自己水源のみ</t>
        </r>
      </text>
    </comment>
  </commentList>
</comments>
</file>

<file path=xl/sharedStrings.xml><?xml version="1.0" encoding="utf-8"?>
<sst xmlns="http://schemas.openxmlformats.org/spreadsheetml/2006/main" count="216" uniqueCount="82">
  <si>
    <t>１．総括</t>
    <rPh sb="2" eb="3">
      <t>フサ</t>
    </rPh>
    <rPh sb="3" eb="4">
      <t>クク</t>
    </rPh>
    <phoneticPr fontId="2"/>
  </si>
  <si>
    <t>水　道　種　別</t>
    <rPh sb="0" eb="1">
      <t>ミズ</t>
    </rPh>
    <rPh sb="2" eb="3">
      <t>ミチ</t>
    </rPh>
    <rPh sb="4" eb="5">
      <t>タネ</t>
    </rPh>
    <rPh sb="6" eb="7">
      <t>ベツ</t>
    </rPh>
    <phoneticPr fontId="2"/>
  </si>
  <si>
    <t>用水供給</t>
    <rPh sb="0" eb="2">
      <t>ヨウスイ</t>
    </rPh>
    <rPh sb="2" eb="4">
      <t>キョウキュウ</t>
    </rPh>
    <phoneticPr fontId="2"/>
  </si>
  <si>
    <t>上水道</t>
    <rPh sb="0" eb="3">
      <t>ジョウスイドウ</t>
    </rPh>
    <phoneticPr fontId="2"/>
  </si>
  <si>
    <t>簡易水道</t>
    <rPh sb="0" eb="2">
      <t>カンイ</t>
    </rPh>
    <rPh sb="2" eb="4">
      <t>スイドウ</t>
    </rPh>
    <phoneticPr fontId="2"/>
  </si>
  <si>
    <t>専用水道</t>
    <rPh sb="0" eb="2">
      <t>センヨウ</t>
    </rPh>
    <rPh sb="2" eb="4">
      <t>スイドウ</t>
    </rPh>
    <phoneticPr fontId="2"/>
  </si>
  <si>
    <t>計</t>
    <rPh sb="0" eb="1">
      <t>ケイ</t>
    </rPh>
    <phoneticPr fontId="2"/>
  </si>
  <si>
    <t>割合</t>
    <rPh sb="0" eb="2">
      <t>ワリアイ</t>
    </rPh>
    <phoneticPr fontId="2"/>
  </si>
  <si>
    <t>水　道　数</t>
    <rPh sb="0" eb="1">
      <t>ミズ</t>
    </rPh>
    <rPh sb="2" eb="3">
      <t>ミチ</t>
    </rPh>
    <rPh sb="4" eb="5">
      <t>スウ</t>
    </rPh>
    <phoneticPr fontId="2"/>
  </si>
  <si>
    <t>　県営</t>
    <rPh sb="1" eb="3">
      <t>ケンエイ</t>
    </rPh>
    <phoneticPr fontId="2"/>
  </si>
  <si>
    <t>（箇所）</t>
    <rPh sb="1" eb="3">
      <t>カショ</t>
    </rPh>
    <phoneticPr fontId="2"/>
  </si>
  <si>
    <t>－</t>
  </si>
  <si>
    <t>－</t>
    <phoneticPr fontId="2"/>
  </si>
  <si>
    <t>　市営</t>
    <rPh sb="1" eb="3">
      <t>シエイ</t>
    </rPh>
    <phoneticPr fontId="2"/>
  </si>
  <si>
    <t>－</t>
    <phoneticPr fontId="2"/>
  </si>
  <si>
    <t>　町営</t>
    <rPh sb="1" eb="3">
      <t>チョウエイ</t>
    </rPh>
    <phoneticPr fontId="2"/>
  </si>
  <si>
    <t>　村営</t>
    <rPh sb="1" eb="3">
      <t>ソンエイ</t>
    </rPh>
    <phoneticPr fontId="2"/>
  </si>
  <si>
    <t>－</t>
    <phoneticPr fontId="2"/>
  </si>
  <si>
    <t>　一部事務組合営</t>
    <rPh sb="1" eb="3">
      <t>イチブ</t>
    </rPh>
    <rPh sb="3" eb="5">
      <t>ジム</t>
    </rPh>
    <rPh sb="5" eb="7">
      <t>クミアイ</t>
    </rPh>
    <rPh sb="7" eb="8">
      <t>エイ</t>
    </rPh>
    <phoneticPr fontId="2"/>
  </si>
  <si>
    <t>　その他</t>
    <rPh sb="3" eb="4">
      <t>タ</t>
    </rPh>
    <phoneticPr fontId="2"/>
  </si>
  <si>
    <t>－</t>
    <phoneticPr fontId="2"/>
  </si>
  <si>
    <t>　計</t>
    <rPh sb="1" eb="2">
      <t>ケイ</t>
    </rPh>
    <phoneticPr fontId="2"/>
  </si>
  <si>
    <t>　給 水 人 口</t>
    <rPh sb="1" eb="4">
      <t>キュウスイ</t>
    </rPh>
    <rPh sb="5" eb="8">
      <t>ジンコウ</t>
    </rPh>
    <phoneticPr fontId="2"/>
  </si>
  <si>
    <t>（人）</t>
    <rPh sb="1" eb="2">
      <t>ニン</t>
    </rPh>
    <phoneticPr fontId="2"/>
  </si>
  <si>
    <t>　普　及　率</t>
    <rPh sb="1" eb="2">
      <t>ススム</t>
    </rPh>
    <rPh sb="3" eb="4">
      <t>オヨブ</t>
    </rPh>
    <rPh sb="5" eb="6">
      <t>リツ</t>
    </rPh>
    <phoneticPr fontId="2"/>
  </si>
  <si>
    <t>（％）</t>
  </si>
  <si>
    <t>給
水
量</t>
    <rPh sb="0" eb="7">
      <t>キュウスイリョウ</t>
    </rPh>
    <phoneticPr fontId="2"/>
  </si>
  <si>
    <t>年間給水量</t>
    <rPh sb="0" eb="2">
      <t>ネンカン</t>
    </rPh>
    <rPh sb="2" eb="5">
      <t>キュウスイリョウ</t>
    </rPh>
    <phoneticPr fontId="2"/>
  </si>
  <si>
    <r>
      <t>（千m</t>
    </r>
    <r>
      <rPr>
        <vertAlign val="superscript"/>
        <sz val="18"/>
        <color indexed="8"/>
        <rFont val="ＭＳ Ｐゴシック"/>
        <family val="3"/>
        <charset val="128"/>
      </rPr>
      <t>3</t>
    </r>
    <r>
      <rPr>
        <sz val="18"/>
        <color indexed="8"/>
        <rFont val="ＭＳ Ｐゴシック"/>
        <family val="3"/>
        <charset val="128"/>
      </rPr>
      <t>）</t>
    </r>
    <rPh sb="1" eb="2">
      <t>セン</t>
    </rPh>
    <phoneticPr fontId="2"/>
  </si>
  <si>
    <t>　有効水量</t>
    <rPh sb="1" eb="3">
      <t>ユウコウ</t>
    </rPh>
    <rPh sb="3" eb="5">
      <t>スイリョウ</t>
    </rPh>
    <phoneticPr fontId="2"/>
  </si>
  <si>
    <t>　有効率</t>
    <rPh sb="1" eb="4">
      <t>ユウコウリツ</t>
    </rPh>
    <phoneticPr fontId="2"/>
  </si>
  <si>
    <t>（％）</t>
    <phoneticPr fontId="2"/>
  </si>
  <si>
    <t>　有収水量</t>
    <rPh sb="1" eb="5">
      <t>ユウシュウスイリョウ</t>
    </rPh>
    <phoneticPr fontId="2"/>
  </si>
  <si>
    <t>　有収率</t>
    <rPh sb="1" eb="3">
      <t>ユウシュウ</t>
    </rPh>
    <rPh sb="3" eb="4">
      <t>リツ</t>
    </rPh>
    <phoneticPr fontId="2"/>
  </si>
  <si>
    <t>（％）</t>
    <phoneticPr fontId="2"/>
  </si>
  <si>
    <t>１日最大</t>
    <rPh sb="1" eb="2">
      <t>ニチ</t>
    </rPh>
    <rPh sb="2" eb="4">
      <t>サイダイ</t>
    </rPh>
    <phoneticPr fontId="2"/>
  </si>
  <si>
    <r>
      <t>（m</t>
    </r>
    <r>
      <rPr>
        <vertAlign val="superscript"/>
        <sz val="18"/>
        <color indexed="8"/>
        <rFont val="ＭＳ Ｐゴシック"/>
        <family val="3"/>
        <charset val="128"/>
      </rPr>
      <t>3</t>
    </r>
    <r>
      <rPr>
        <sz val="18"/>
        <color indexed="8"/>
        <rFont val="ＭＳ Ｐゴシック"/>
        <family val="3"/>
        <charset val="128"/>
      </rPr>
      <t>）</t>
    </r>
    <phoneticPr fontId="2"/>
  </si>
  <si>
    <t>－</t>
    <phoneticPr fontId="2"/>
  </si>
  <si>
    <t>１日平均</t>
    <rPh sb="1" eb="2">
      <t>ニチ</t>
    </rPh>
    <rPh sb="2" eb="4">
      <t>ヘイキン</t>
    </rPh>
    <phoneticPr fontId="2"/>
  </si>
  <si>
    <r>
      <t>（m</t>
    </r>
    <r>
      <rPr>
        <vertAlign val="superscript"/>
        <sz val="18"/>
        <color indexed="8"/>
        <rFont val="ＭＳ Ｐゴシック"/>
        <family val="3"/>
        <charset val="128"/>
      </rPr>
      <t>3</t>
    </r>
    <r>
      <rPr>
        <sz val="18"/>
        <color indexed="8"/>
        <rFont val="ＭＳ Ｐゴシック"/>
        <family val="3"/>
        <charset val="128"/>
      </rPr>
      <t>）</t>
    </r>
    <phoneticPr fontId="2"/>
  </si>
  <si>
    <t>１人１日最大</t>
    <rPh sb="1" eb="2">
      <t>ニン</t>
    </rPh>
    <rPh sb="3" eb="4">
      <t>ニチ</t>
    </rPh>
    <rPh sb="4" eb="6">
      <t>サイダイ</t>
    </rPh>
    <phoneticPr fontId="2"/>
  </si>
  <si>
    <t>（㍑）</t>
    <phoneticPr fontId="2"/>
  </si>
  <si>
    <t>－</t>
    <phoneticPr fontId="2"/>
  </si>
  <si>
    <t>１人１日平均</t>
    <rPh sb="1" eb="2">
      <t>ニン</t>
    </rPh>
    <rPh sb="3" eb="4">
      <t>ニチ</t>
    </rPh>
    <rPh sb="4" eb="6">
      <t>ヘイキン</t>
    </rPh>
    <phoneticPr fontId="2"/>
  </si>
  <si>
    <t>（㍑）</t>
    <phoneticPr fontId="2"/>
  </si>
  <si>
    <t>取
水
量</t>
    <rPh sb="0" eb="7">
      <t>シュスイリョウ</t>
    </rPh>
    <phoneticPr fontId="2"/>
  </si>
  <si>
    <t>年間取水量</t>
    <rPh sb="0" eb="2">
      <t>ネンカン</t>
    </rPh>
    <rPh sb="2" eb="5">
      <t>シュスイリョウ</t>
    </rPh>
    <phoneticPr fontId="2"/>
  </si>
  <si>
    <t>地表水</t>
    <rPh sb="0" eb="2">
      <t>チヒョウ</t>
    </rPh>
    <rPh sb="2" eb="3">
      <t>スイ</t>
    </rPh>
    <phoneticPr fontId="2"/>
  </si>
  <si>
    <t>　ダム</t>
  </si>
  <si>
    <t>　湖沼</t>
    <rPh sb="1" eb="3">
      <t>コショウ</t>
    </rPh>
    <phoneticPr fontId="2"/>
  </si>
  <si>
    <t>　河川</t>
    <rPh sb="1" eb="3">
      <t>カセン</t>
    </rPh>
    <phoneticPr fontId="2"/>
  </si>
  <si>
    <t>地下水</t>
    <rPh sb="0" eb="3">
      <t>チカスイ</t>
    </rPh>
    <phoneticPr fontId="2"/>
  </si>
  <si>
    <t>　伏流水</t>
    <rPh sb="1" eb="4">
      <t>フクリュウスイ</t>
    </rPh>
    <phoneticPr fontId="2"/>
  </si>
  <si>
    <t>　浅井戸</t>
    <rPh sb="1" eb="2">
      <t>アサ</t>
    </rPh>
    <rPh sb="2" eb="4">
      <t>イド</t>
    </rPh>
    <phoneticPr fontId="2"/>
  </si>
  <si>
    <t>　深井戸</t>
    <rPh sb="1" eb="2">
      <t>フカ</t>
    </rPh>
    <rPh sb="2" eb="4">
      <t>イド</t>
    </rPh>
    <phoneticPr fontId="2"/>
  </si>
  <si>
    <t>　湧水等</t>
    <rPh sb="1" eb="3">
      <t>ユウスイ</t>
    </rPh>
    <rPh sb="3" eb="4">
      <t>トウ</t>
    </rPh>
    <phoneticPr fontId="2"/>
  </si>
  <si>
    <t>浄水受水</t>
    <rPh sb="0" eb="2">
      <t>ジョウスイ</t>
    </rPh>
    <rPh sb="2" eb="4">
      <t>ジュスイ</t>
    </rPh>
    <phoneticPr fontId="2"/>
  </si>
  <si>
    <t>-</t>
    <phoneticPr fontId="2"/>
  </si>
  <si>
    <t>＊1　専用水道の給水人口は自己水源のみの専用水道の給水人口のみとする。</t>
    <rPh sb="3" eb="5">
      <t>センヨウ</t>
    </rPh>
    <rPh sb="5" eb="7">
      <t>スイドウ</t>
    </rPh>
    <rPh sb="8" eb="10">
      <t>キュウスイ</t>
    </rPh>
    <rPh sb="10" eb="12">
      <t>ジンコウ</t>
    </rPh>
    <rPh sb="13" eb="15">
      <t>ジコ</t>
    </rPh>
    <rPh sb="15" eb="17">
      <t>スイゲン</t>
    </rPh>
    <rPh sb="20" eb="22">
      <t>センヨウ</t>
    </rPh>
    <rPh sb="22" eb="24">
      <t>スイドウ</t>
    </rPh>
    <rPh sb="25" eb="27">
      <t>キュウスイ</t>
    </rPh>
    <rPh sb="27" eb="29">
      <t>ジンコウ</t>
    </rPh>
    <phoneticPr fontId="2"/>
  </si>
  <si>
    <t>＊2　上水道の年間給水量、有効水量、有収水量、１人１日最大給水量及び１人１日平均給水量は分水量を除いたものである。</t>
    <rPh sb="3" eb="4">
      <t>ジョウ</t>
    </rPh>
    <rPh sb="4" eb="6">
      <t>スイドウ</t>
    </rPh>
    <rPh sb="7" eb="9">
      <t>ネンカン</t>
    </rPh>
    <rPh sb="9" eb="10">
      <t>キュウ</t>
    </rPh>
    <rPh sb="10" eb="12">
      <t>スイリョウ</t>
    </rPh>
    <rPh sb="13" eb="15">
      <t>ユウコウ</t>
    </rPh>
    <rPh sb="15" eb="17">
      <t>スイリョウ</t>
    </rPh>
    <rPh sb="18" eb="19">
      <t>ユウ</t>
    </rPh>
    <rPh sb="19" eb="20">
      <t>シュウ</t>
    </rPh>
    <rPh sb="20" eb="22">
      <t>スイリョウ</t>
    </rPh>
    <rPh sb="24" eb="25">
      <t>ニン</t>
    </rPh>
    <rPh sb="26" eb="27">
      <t>ニチ</t>
    </rPh>
    <rPh sb="27" eb="29">
      <t>サイダイ</t>
    </rPh>
    <rPh sb="29" eb="30">
      <t>キュウ</t>
    </rPh>
    <rPh sb="30" eb="32">
      <t>スイリョウ</t>
    </rPh>
    <rPh sb="32" eb="33">
      <t>オヨ</t>
    </rPh>
    <rPh sb="35" eb="36">
      <t>ニン</t>
    </rPh>
    <rPh sb="37" eb="38">
      <t>ニチ</t>
    </rPh>
    <rPh sb="38" eb="40">
      <t>ヘイキン</t>
    </rPh>
    <rPh sb="40" eb="41">
      <t>キュウ</t>
    </rPh>
    <rPh sb="41" eb="43">
      <t>スイリョウ</t>
    </rPh>
    <rPh sb="44" eb="45">
      <t>ブン</t>
    </rPh>
    <rPh sb="45" eb="47">
      <t>スイリョウ</t>
    </rPh>
    <rPh sb="48" eb="49">
      <t>ノゾ</t>
    </rPh>
    <phoneticPr fontId="2"/>
  </si>
  <si>
    <t>＊3　上水道の１日最大給水量及び１日平均給水量は分水量を含む。</t>
    <rPh sb="3" eb="4">
      <t>ジョウ</t>
    </rPh>
    <rPh sb="4" eb="6">
      <t>スイドウ</t>
    </rPh>
    <rPh sb="8" eb="9">
      <t>ニチ</t>
    </rPh>
    <rPh sb="9" eb="11">
      <t>サイダイ</t>
    </rPh>
    <rPh sb="11" eb="12">
      <t>キュウ</t>
    </rPh>
    <rPh sb="12" eb="14">
      <t>スイリョウ</t>
    </rPh>
    <rPh sb="14" eb="15">
      <t>オヨ</t>
    </rPh>
    <rPh sb="17" eb="18">
      <t>ニチ</t>
    </rPh>
    <rPh sb="18" eb="20">
      <t>ヘイキン</t>
    </rPh>
    <rPh sb="20" eb="21">
      <t>キュウ</t>
    </rPh>
    <rPh sb="21" eb="23">
      <t>スイリョウ</t>
    </rPh>
    <rPh sb="24" eb="25">
      <t>ブン</t>
    </rPh>
    <rPh sb="25" eb="27">
      <t>スイリョウ</t>
    </rPh>
    <rPh sb="28" eb="29">
      <t>フク</t>
    </rPh>
    <phoneticPr fontId="2"/>
  </si>
  <si>
    <t>＊4　給水量の計の各項目は専用水道の給水量を含まない。</t>
    <rPh sb="3" eb="6">
      <t>キュウスイリョウ</t>
    </rPh>
    <rPh sb="7" eb="8">
      <t>ケイ</t>
    </rPh>
    <rPh sb="9" eb="12">
      <t>カクコウモク</t>
    </rPh>
    <rPh sb="13" eb="15">
      <t>センヨウ</t>
    </rPh>
    <rPh sb="15" eb="17">
      <t>スイドウ</t>
    </rPh>
    <rPh sb="18" eb="20">
      <t>キュウスイ</t>
    </rPh>
    <rPh sb="20" eb="21">
      <t>リョウ</t>
    </rPh>
    <rPh sb="22" eb="23">
      <t>フク</t>
    </rPh>
    <phoneticPr fontId="2"/>
  </si>
  <si>
    <t>＊5　専用水道の給水量は１人１日平均給水量を200㍑、有効率及び有収率を70％として推定したものである。</t>
    <rPh sb="3" eb="5">
      <t>センヨウ</t>
    </rPh>
    <rPh sb="5" eb="7">
      <t>スイドウ</t>
    </rPh>
    <rPh sb="8" eb="9">
      <t>キュウ</t>
    </rPh>
    <rPh sb="9" eb="11">
      <t>スイリョウ</t>
    </rPh>
    <rPh sb="13" eb="14">
      <t>ニン</t>
    </rPh>
    <rPh sb="15" eb="16">
      <t>ニチ</t>
    </rPh>
    <rPh sb="16" eb="18">
      <t>ヘイキン</t>
    </rPh>
    <rPh sb="18" eb="19">
      <t>キュウ</t>
    </rPh>
    <rPh sb="19" eb="21">
      <t>スイリョウ</t>
    </rPh>
    <rPh sb="27" eb="30">
      <t>ユウコウリツ</t>
    </rPh>
    <rPh sb="30" eb="31">
      <t>オヨ</t>
    </rPh>
    <rPh sb="32" eb="33">
      <t>ユウ</t>
    </rPh>
    <rPh sb="33" eb="34">
      <t>シュウ</t>
    </rPh>
    <rPh sb="34" eb="35">
      <t>リツ</t>
    </rPh>
    <rPh sb="42" eb="44">
      <t>スイテイ</t>
    </rPh>
    <phoneticPr fontId="2"/>
  </si>
  <si>
    <t>　都道府県営</t>
    <rPh sb="1" eb="5">
      <t>トドウフケン</t>
    </rPh>
    <rPh sb="5" eb="6">
      <t>エイ</t>
    </rPh>
    <phoneticPr fontId="2"/>
  </si>
  <si>
    <t>－</t>
    <phoneticPr fontId="2"/>
  </si>
  <si>
    <t>（％）</t>
    <phoneticPr fontId="2"/>
  </si>
  <si>
    <t>（％）</t>
    <phoneticPr fontId="2"/>
  </si>
  <si>
    <t>（㍑）</t>
    <phoneticPr fontId="2"/>
  </si>
  <si>
    <t>（㍑）</t>
    <phoneticPr fontId="2"/>
  </si>
  <si>
    <t>－</t>
    <phoneticPr fontId="2"/>
  </si>
  <si>
    <t>その他</t>
    <rPh sb="2" eb="3">
      <t>タ</t>
    </rPh>
    <phoneticPr fontId="2"/>
  </si>
  <si>
    <t>-</t>
    <phoneticPr fontId="2"/>
  </si>
  <si>
    <t>上記＊1から＊5は当表にも該当する。</t>
    <rPh sb="0" eb="2">
      <t>ジョウキ</t>
    </rPh>
    <rPh sb="9" eb="10">
      <t>トウ</t>
    </rPh>
    <rPh sb="10" eb="11">
      <t>ヒョウ</t>
    </rPh>
    <rPh sb="13" eb="15">
      <t>ガイトウ</t>
    </rPh>
    <phoneticPr fontId="2"/>
  </si>
  <si>
    <t>＊7　簡易水道の１日平均、１人１日最大及び１人１日平均給水量は県が独自に算出したものである。</t>
    <rPh sb="3" eb="5">
      <t>カンイ</t>
    </rPh>
    <rPh sb="5" eb="7">
      <t>スイドウ</t>
    </rPh>
    <rPh sb="9" eb="10">
      <t>ニチ</t>
    </rPh>
    <rPh sb="10" eb="12">
      <t>ヘイキン</t>
    </rPh>
    <rPh sb="14" eb="15">
      <t>ニン</t>
    </rPh>
    <rPh sb="16" eb="17">
      <t>ニチ</t>
    </rPh>
    <rPh sb="17" eb="19">
      <t>サイダイ</t>
    </rPh>
    <rPh sb="19" eb="20">
      <t>オヨ</t>
    </rPh>
    <rPh sb="22" eb="23">
      <t>ニン</t>
    </rPh>
    <rPh sb="24" eb="25">
      <t>ニチ</t>
    </rPh>
    <rPh sb="25" eb="27">
      <t>ヘイキン</t>
    </rPh>
    <rPh sb="27" eb="28">
      <t>キュウ</t>
    </rPh>
    <rPh sb="28" eb="30">
      <t>スイリョウ</t>
    </rPh>
    <rPh sb="31" eb="32">
      <t>ケン</t>
    </rPh>
    <rPh sb="33" eb="35">
      <t>ドクジ</t>
    </rPh>
    <rPh sb="36" eb="38">
      <t>サンシュツ</t>
    </rPh>
    <phoneticPr fontId="2"/>
  </si>
  <si>
    <t>＊8　給水量の計の各項目は県が独自に算出したものである。</t>
    <rPh sb="3" eb="4">
      <t>キュウ</t>
    </rPh>
    <rPh sb="4" eb="6">
      <t>スイリョウ</t>
    </rPh>
    <rPh sb="7" eb="8">
      <t>ケイ</t>
    </rPh>
    <rPh sb="9" eb="10">
      <t>カク</t>
    </rPh>
    <rPh sb="10" eb="12">
      <t>コウモク</t>
    </rPh>
    <rPh sb="13" eb="14">
      <t>ケン</t>
    </rPh>
    <rPh sb="15" eb="17">
      <t>ドクジ</t>
    </rPh>
    <rPh sb="18" eb="20">
      <t>サンシュツ</t>
    </rPh>
    <phoneticPr fontId="2"/>
  </si>
  <si>
    <t>＊9　取水量の計の各項目は簡易水道の数値を含まない。</t>
    <rPh sb="3" eb="4">
      <t>シュ</t>
    </rPh>
    <rPh sb="4" eb="6">
      <t>スイリョウ</t>
    </rPh>
    <rPh sb="7" eb="8">
      <t>ケイ</t>
    </rPh>
    <rPh sb="9" eb="10">
      <t>カク</t>
    </rPh>
    <rPh sb="10" eb="12">
      <t>コウモク</t>
    </rPh>
    <rPh sb="13" eb="15">
      <t>カンイ</t>
    </rPh>
    <rPh sb="15" eb="17">
      <t>スイドウ</t>
    </rPh>
    <rPh sb="18" eb="20">
      <t>スウチ</t>
    </rPh>
    <rPh sb="21" eb="22">
      <t>フク</t>
    </rPh>
    <phoneticPr fontId="2"/>
  </si>
  <si>
    <t>（１）長野県の水道（平成29年度…平成29年4月1日～平成30年3月31日）</t>
    <rPh sb="3" eb="6">
      <t>ナガノケン</t>
    </rPh>
    <rPh sb="7" eb="9">
      <t>スイドウ</t>
    </rPh>
    <rPh sb="10" eb="12">
      <t>ヘイセイ</t>
    </rPh>
    <rPh sb="14" eb="16">
      <t>ネンド</t>
    </rPh>
    <rPh sb="17" eb="19">
      <t>ヘイセイ</t>
    </rPh>
    <rPh sb="21" eb="22">
      <t>ネン</t>
    </rPh>
    <rPh sb="23" eb="24">
      <t>ガツ</t>
    </rPh>
    <rPh sb="25" eb="26">
      <t>ニチ</t>
    </rPh>
    <rPh sb="27" eb="29">
      <t>ヘイセイ</t>
    </rPh>
    <rPh sb="31" eb="32">
      <t>ネン</t>
    </rPh>
    <rPh sb="33" eb="34">
      <t>ガツ</t>
    </rPh>
    <rPh sb="36" eb="37">
      <t>ニチ</t>
    </rPh>
    <phoneticPr fontId="2"/>
  </si>
  <si>
    <t>-</t>
    <phoneticPr fontId="2"/>
  </si>
  <si>
    <t>＊6　厚生労働省医薬・生活衛生局水道課の「平成28年度水道統計」および「平成28年度全国簡易水道統計」による。</t>
    <rPh sb="3" eb="5">
      <t>コウセイ</t>
    </rPh>
    <rPh sb="8" eb="10">
      <t>イヤク</t>
    </rPh>
    <rPh sb="11" eb="13">
      <t>セイカツ</t>
    </rPh>
    <rPh sb="13" eb="15">
      <t>エイセイ</t>
    </rPh>
    <rPh sb="36" eb="38">
      <t>ヘイセイ</t>
    </rPh>
    <rPh sb="40" eb="42">
      <t>ネンド</t>
    </rPh>
    <rPh sb="42" eb="44">
      <t>ゼンコク</t>
    </rPh>
    <rPh sb="44" eb="46">
      <t>カンイ</t>
    </rPh>
    <rPh sb="46" eb="48">
      <t>スイドウ</t>
    </rPh>
    <rPh sb="48" eb="50">
      <t>トウケイ</t>
    </rPh>
    <phoneticPr fontId="2"/>
  </si>
  <si>
    <t>（２）全国の水道（平成28年度…平成28年4月1日～平成29年3月31日）</t>
    <rPh sb="3" eb="5">
      <t>ゼンコク</t>
    </rPh>
    <rPh sb="6" eb="8">
      <t>スイドウ</t>
    </rPh>
    <rPh sb="9" eb="11">
      <t>ヘイセイ</t>
    </rPh>
    <rPh sb="13" eb="15">
      <t>ネンド</t>
    </rPh>
    <rPh sb="16" eb="18">
      <t>ヘイセイ</t>
    </rPh>
    <rPh sb="20" eb="21">
      <t>ネン</t>
    </rPh>
    <rPh sb="22" eb="23">
      <t>ガツ</t>
    </rPh>
    <rPh sb="24" eb="25">
      <t>ニチ</t>
    </rPh>
    <rPh sb="26" eb="28">
      <t>ヘイセイ</t>
    </rPh>
    <rPh sb="30" eb="31">
      <t>ネン</t>
    </rPh>
    <rPh sb="32" eb="33">
      <t>ガツ</t>
    </rPh>
    <rPh sb="35" eb="36">
      <t>ニチ</t>
    </rPh>
    <phoneticPr fontId="2"/>
  </si>
  <si>
    <t>県内給水人口2,037,954／県内総人口2,063,495</t>
    <rPh sb="2" eb="4">
      <t>キュウスイ</t>
    </rPh>
    <rPh sb="4" eb="6">
      <t>ジンコウ</t>
    </rPh>
    <rPh sb="16" eb="18">
      <t>ケンナイ</t>
    </rPh>
    <rPh sb="18" eb="21">
      <t>ソウジンコウ</t>
    </rPh>
    <phoneticPr fontId="2"/>
  </si>
  <si>
    <t>給水人口124,312,413／総人口126,914,344</t>
    <rPh sb="0" eb="2">
      <t>キュウスイ</t>
    </rPh>
    <rPh sb="2" eb="4">
      <t>ジンコウ</t>
    </rPh>
    <rPh sb="16" eb="17">
      <t>ソウ</t>
    </rPh>
    <rPh sb="17" eb="19">
      <t>ジンコウ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</si>
</sst>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0_ "/>
    <numFmt numFmtId="178" formatCode="\(#,##0\)"/>
    <numFmt numFmtId="179" formatCode="#,##0.00_ "/>
    <numFmt numFmtId="180" formatCode="\(0.0\)"/>
    <numFmt numFmtId="181" formatCode="0.0%"/>
    <numFmt numFmtId="182" formatCode="#,##0_);\(#,##0\)"/>
    <numFmt numFmtId="183" formatCode="\(#,##0.0\)"/>
  </numFmts>
  <fonts count="10" x14ac:knownFonts="1">
    <font>
      <sz val="11"/>
      <name val="ＭＳ Ｐゴシック"/>
      <family val="3"/>
      <charset val="128"/>
    </font>
    <font>
      <sz val="28"/>
      <color indexed="8"/>
      <name val="ＭＳ Ｐゴシック"/>
      <family val="3"/>
      <charset val="128"/>
    </font>
    <font>
      <sz val="6"/>
      <name val="ＭＳ Ｐゴシック"/>
      <family val="3"/>
      <charset val="128"/>
    </font>
    <font>
      <sz val="18"/>
      <color indexed="8"/>
      <name val="ＭＳ Ｐゴシック"/>
      <family val="3"/>
      <charset val="128"/>
    </font>
    <font>
      <b/>
      <sz val="18"/>
      <color indexed="8"/>
      <name val="ＭＳ Ｐゴシック"/>
      <family val="3"/>
      <charset val="128"/>
    </font>
    <font>
      <sz val="20"/>
      <name val="ＭＳ Ｐゴシック"/>
      <family val="3"/>
      <charset val="128"/>
    </font>
    <font>
      <vertAlign val="superscript"/>
      <sz val="18"/>
      <color indexed="8"/>
      <name val="ＭＳ Ｐゴシック"/>
      <family val="3"/>
      <charset val="128"/>
    </font>
    <font>
      <sz val="14"/>
      <color indexed="8"/>
      <name val="ＭＳ Ｐゴシック"/>
      <family val="3"/>
      <charset val="128"/>
    </font>
    <font>
      <b/>
      <sz val="9"/>
      <color indexed="81"/>
      <name val="ＭＳ Ｐゴシック"/>
      <family val="3"/>
      <charset val="128"/>
    </font>
    <font>
      <sz val="18"/>
      <color theme="1"/>
      <name val="ＭＳ Ｐゴシック"/>
      <family val="3"/>
      <charset val="128"/>
    </font>
  </fonts>
  <fills count="4">
    <fill>
      <patternFill patternType="none"/>
    </fill>
    <fill>
      <patternFill patternType="gray125"/>
    </fill>
    <fill>
      <patternFill patternType="solid">
        <fgColor indexed="45"/>
        <bgColor indexed="64"/>
      </patternFill>
    </fill>
    <fill>
      <patternFill patternType="solid">
        <fgColor indexed="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right/>
      <top style="thin">
        <color indexed="64"/>
      </top>
      <bottom/>
      <diagonal/>
    </border>
    <border>
      <left style="dashed">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diagonal/>
    </border>
    <border>
      <left style="dashed">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136">
    <xf numFmtId="0" fontId="0" fillId="0" borderId="0" xfId="0"/>
    <xf numFmtId="176" fontId="1" fillId="0" borderId="0"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176" fontId="3" fillId="0" borderId="0" xfId="0" applyNumberFormat="1" applyFont="1" applyFill="1" applyBorder="1" applyAlignment="1" applyProtection="1">
      <alignment horizontal="center" vertical="center"/>
    </xf>
    <xf numFmtId="176" fontId="3" fillId="0" borderId="0" xfId="0" applyNumberFormat="1" applyFont="1" applyFill="1" applyAlignment="1" applyProtection="1">
      <alignment vertical="center"/>
    </xf>
    <xf numFmtId="176" fontId="4" fillId="0" borderId="0" xfId="0" applyNumberFormat="1" applyFont="1" applyFill="1" applyBorder="1" applyAlignment="1" applyProtection="1">
      <alignment vertical="center"/>
    </xf>
    <xf numFmtId="176" fontId="3" fillId="3" borderId="4" xfId="0" applyNumberFormat="1" applyFont="1" applyFill="1" applyBorder="1" applyAlignment="1" applyProtection="1">
      <alignment horizontal="center" vertical="center"/>
    </xf>
    <xf numFmtId="176" fontId="3" fillId="3" borderId="5" xfId="0" applyNumberFormat="1" applyFont="1" applyFill="1" applyBorder="1" applyAlignment="1" applyProtection="1">
      <alignment horizontal="center" vertical="center"/>
    </xf>
    <xf numFmtId="176" fontId="3" fillId="3" borderId="6" xfId="0" applyNumberFormat="1" applyFont="1" applyFill="1" applyBorder="1" applyAlignment="1" applyProtection="1">
      <alignment horizontal="center" vertical="center"/>
    </xf>
    <xf numFmtId="176" fontId="3" fillId="3" borderId="7" xfId="0" applyNumberFormat="1" applyFont="1" applyFill="1" applyBorder="1" applyAlignment="1" applyProtection="1">
      <alignment horizontal="center" vertical="center"/>
    </xf>
    <xf numFmtId="176" fontId="3" fillId="3" borderId="8" xfId="0" applyNumberFormat="1" applyFont="1" applyFill="1" applyBorder="1" applyAlignment="1" applyProtection="1">
      <alignment horizontal="center" vertical="center"/>
    </xf>
    <xf numFmtId="176" fontId="3" fillId="0" borderId="0" xfId="0" applyNumberFormat="1" applyFont="1" applyFill="1" applyAlignment="1" applyProtection="1">
      <alignment horizontal="center" vertical="center"/>
    </xf>
    <xf numFmtId="176" fontId="3" fillId="2" borderId="11" xfId="0" applyNumberFormat="1" applyFont="1" applyFill="1" applyBorder="1" applyAlignment="1" applyProtection="1">
      <alignment vertical="center"/>
    </xf>
    <xf numFmtId="176" fontId="3" fillId="2" borderId="12" xfId="0" applyNumberFormat="1" applyFont="1" applyFill="1" applyBorder="1" applyAlignment="1" applyProtection="1">
      <alignment horizontal="center" vertical="center"/>
    </xf>
    <xf numFmtId="176" fontId="3" fillId="2" borderId="17" xfId="0" applyNumberFormat="1" applyFont="1" applyFill="1" applyBorder="1" applyAlignment="1" applyProtection="1">
      <alignment vertical="center"/>
    </xf>
    <xf numFmtId="176" fontId="3" fillId="2" borderId="18" xfId="0" applyNumberFormat="1" applyFont="1" applyFill="1" applyBorder="1" applyAlignment="1" applyProtection="1">
      <alignment horizontal="center" vertical="center"/>
    </xf>
    <xf numFmtId="176" fontId="3" fillId="2" borderId="23" xfId="0" applyNumberFormat="1" applyFont="1" applyFill="1" applyBorder="1" applyAlignment="1" applyProtection="1">
      <alignment vertical="center"/>
    </xf>
    <xf numFmtId="176" fontId="3" fillId="2" borderId="24" xfId="0" applyNumberFormat="1" applyFont="1" applyFill="1" applyBorder="1" applyAlignment="1" applyProtection="1">
      <alignment horizontal="center" vertical="center"/>
    </xf>
    <xf numFmtId="176" fontId="3" fillId="2" borderId="30" xfId="0" applyNumberFormat="1" applyFont="1" applyFill="1" applyBorder="1" applyAlignment="1" applyProtection="1">
      <alignment horizontal="center" vertical="center"/>
    </xf>
    <xf numFmtId="176" fontId="3" fillId="2" borderId="35" xfId="0" applyNumberFormat="1" applyFont="1" applyFill="1" applyBorder="1" applyAlignment="1" applyProtection="1">
      <alignment vertical="center"/>
    </xf>
    <xf numFmtId="176" fontId="3" fillId="2" borderId="35" xfId="0" applyNumberFormat="1" applyFont="1" applyFill="1" applyBorder="1" applyAlignment="1" applyProtection="1">
      <alignment horizontal="center" vertical="center"/>
    </xf>
    <xf numFmtId="176" fontId="3" fillId="2" borderId="39" xfId="0" applyNumberFormat="1" applyFont="1" applyFill="1" applyBorder="1" applyAlignment="1" applyProtection="1">
      <alignment vertical="center"/>
    </xf>
    <xf numFmtId="176" fontId="3" fillId="2" borderId="39" xfId="0" applyNumberFormat="1" applyFont="1" applyFill="1" applyBorder="1" applyAlignment="1" applyProtection="1">
      <alignment horizontal="center" vertical="center"/>
    </xf>
    <xf numFmtId="176" fontId="3" fillId="2" borderId="41" xfId="0" applyNumberFormat="1" applyFont="1" applyFill="1" applyBorder="1" applyAlignment="1" applyProtection="1">
      <alignment vertical="center"/>
    </xf>
    <xf numFmtId="176" fontId="3" fillId="2" borderId="41" xfId="0" applyNumberFormat="1" applyFont="1" applyFill="1" applyBorder="1" applyAlignment="1" applyProtection="1">
      <alignment horizontal="center" vertical="center"/>
    </xf>
    <xf numFmtId="176" fontId="7" fillId="0" borderId="0" xfId="0" applyNumberFormat="1" applyFont="1" applyFill="1" applyBorder="1" applyAlignment="1" applyProtection="1">
      <alignment vertical="center"/>
    </xf>
    <xf numFmtId="176" fontId="3" fillId="2" borderId="51" xfId="0" applyNumberFormat="1" applyFont="1" applyFill="1" applyBorder="1" applyAlignment="1" applyProtection="1">
      <alignment vertical="center"/>
    </xf>
    <xf numFmtId="176" fontId="3" fillId="2" borderId="37" xfId="0" applyNumberFormat="1" applyFont="1" applyFill="1" applyBorder="1" applyAlignment="1" applyProtection="1">
      <alignment horizontal="center" vertical="center"/>
    </xf>
    <xf numFmtId="176" fontId="3" fillId="2" borderId="56" xfId="0" applyNumberFormat="1" applyFont="1" applyFill="1" applyBorder="1" applyAlignment="1" applyProtection="1">
      <alignment vertical="center"/>
    </xf>
    <xf numFmtId="176" fontId="3" fillId="2" borderId="57" xfId="0" applyNumberFormat="1" applyFont="1" applyFill="1" applyBorder="1" applyAlignment="1" applyProtection="1">
      <alignment horizontal="center" vertical="center"/>
    </xf>
    <xf numFmtId="176" fontId="3" fillId="2" borderId="29" xfId="0" applyNumberFormat="1" applyFont="1" applyFill="1" applyBorder="1" applyAlignment="1" applyProtection="1">
      <alignment horizontal="center" vertical="center"/>
    </xf>
    <xf numFmtId="176" fontId="3" fillId="2" borderId="0" xfId="0" applyNumberFormat="1" applyFont="1" applyFill="1" applyBorder="1" applyAlignment="1" applyProtection="1">
      <alignment vertical="center"/>
    </xf>
    <xf numFmtId="176" fontId="3" fillId="2" borderId="44" xfId="0" applyNumberFormat="1" applyFont="1" applyFill="1" applyBorder="1" applyAlignment="1" applyProtection="1">
      <alignment vertical="center"/>
    </xf>
    <xf numFmtId="176" fontId="3" fillId="2" borderId="44" xfId="0" applyNumberFormat="1" applyFont="1" applyFill="1" applyBorder="1" applyAlignment="1" applyProtection="1">
      <alignment horizontal="center" vertical="center"/>
    </xf>
    <xf numFmtId="176" fontId="7" fillId="0" borderId="0" xfId="0" applyNumberFormat="1" applyFont="1" applyFill="1" applyAlignment="1" applyProtection="1">
      <alignment vertical="center"/>
    </xf>
    <xf numFmtId="176" fontId="5" fillId="0" borderId="0" xfId="0" applyNumberFormat="1" applyFont="1" applyFill="1" applyAlignment="1" applyProtection="1">
      <alignment vertical="center"/>
    </xf>
    <xf numFmtId="176" fontId="9" fillId="0" borderId="9" xfId="0" applyNumberFormat="1" applyFont="1" applyFill="1" applyBorder="1" applyAlignment="1" applyProtection="1">
      <alignment vertical="center"/>
    </xf>
    <xf numFmtId="176" fontId="9" fillId="0" borderId="10" xfId="0" applyNumberFormat="1" applyFont="1" applyFill="1" applyBorder="1" applyAlignment="1" applyProtection="1">
      <alignment vertical="center"/>
    </xf>
    <xf numFmtId="176" fontId="9" fillId="0" borderId="13" xfId="0" applyNumberFormat="1" applyFont="1" applyFill="1" applyBorder="1" applyAlignment="1" applyProtection="1">
      <alignment horizontal="center" vertical="center"/>
    </xf>
    <xf numFmtId="176" fontId="9" fillId="0" borderId="16" xfId="0" applyNumberFormat="1" applyFont="1" applyFill="1" applyBorder="1" applyAlignment="1" applyProtection="1">
      <alignment vertical="center"/>
    </xf>
    <xf numFmtId="176" fontId="9" fillId="0" borderId="19" xfId="0" applyNumberFormat="1" applyFont="1" applyFill="1" applyBorder="1" applyAlignment="1" applyProtection="1">
      <alignment horizontal="center" vertical="center"/>
    </xf>
    <xf numFmtId="176" fontId="9" fillId="0" borderId="15" xfId="0" applyNumberFormat="1" applyFont="1" applyFill="1" applyBorder="1" applyAlignment="1" applyProtection="1">
      <alignment vertical="center"/>
    </xf>
    <xf numFmtId="176" fontId="9" fillId="0" borderId="22" xfId="0" applyNumberFormat="1" applyFont="1" applyFill="1" applyBorder="1" applyAlignment="1" applyProtection="1">
      <alignment vertical="center"/>
    </xf>
    <xf numFmtId="176" fontId="9" fillId="0" borderId="42" xfId="0" applyNumberFormat="1" applyFont="1" applyFill="1" applyBorder="1" applyAlignment="1" applyProtection="1">
      <alignment vertical="center"/>
    </xf>
    <xf numFmtId="176" fontId="9" fillId="0" borderId="4" xfId="0" applyNumberFormat="1" applyFont="1" applyFill="1" applyBorder="1" applyAlignment="1" applyProtection="1">
      <alignment horizontal="center" vertical="center"/>
    </xf>
    <xf numFmtId="176" fontId="9" fillId="0" borderId="5" xfId="0" applyNumberFormat="1" applyFont="1" applyFill="1" applyBorder="1" applyAlignment="1" applyProtection="1">
      <alignment vertical="center"/>
    </xf>
    <xf numFmtId="176" fontId="9" fillId="0" borderId="6" xfId="0" applyNumberFormat="1" applyFont="1" applyFill="1" applyBorder="1" applyAlignment="1" applyProtection="1">
      <alignment vertical="center"/>
    </xf>
    <xf numFmtId="178" fontId="9" fillId="0" borderId="13" xfId="0" applyNumberFormat="1" applyFont="1" applyFill="1" applyBorder="1" applyAlignment="1" applyProtection="1">
      <alignment vertical="center"/>
    </xf>
    <xf numFmtId="178" fontId="9" fillId="0" borderId="19" xfId="0" applyNumberFormat="1" applyFont="1" applyFill="1" applyBorder="1" applyAlignment="1" applyProtection="1">
      <alignment vertical="center"/>
    </xf>
    <xf numFmtId="180" fontId="9" fillId="0" borderId="19" xfId="0" applyNumberFormat="1" applyFont="1" applyFill="1" applyBorder="1" applyAlignment="1" applyProtection="1">
      <alignment vertical="center"/>
    </xf>
    <xf numFmtId="183" fontId="9" fillId="0" borderId="16" xfId="0" applyNumberFormat="1" applyFont="1" applyFill="1" applyBorder="1" applyAlignment="1" applyProtection="1">
      <alignment vertical="center"/>
    </xf>
    <xf numFmtId="176" fontId="9" fillId="0" borderId="15" xfId="0" applyNumberFormat="1" applyFont="1" applyFill="1" applyBorder="1" applyAlignment="1" applyProtection="1">
      <alignment horizontal="center" vertical="center"/>
    </xf>
    <xf numFmtId="176" fontId="9" fillId="0" borderId="21" xfId="0" applyNumberFormat="1" applyFont="1" applyFill="1" applyBorder="1" applyAlignment="1" applyProtection="1">
      <alignment horizontal="center" vertical="center"/>
    </xf>
    <xf numFmtId="178" fontId="9" fillId="0" borderId="22" xfId="0" applyNumberFormat="1" applyFont="1" applyFill="1" applyBorder="1" applyAlignment="1" applyProtection="1">
      <alignment vertical="center"/>
    </xf>
    <xf numFmtId="181" fontId="9" fillId="0" borderId="43" xfId="0" applyNumberFormat="1" applyFont="1" applyFill="1" applyBorder="1" applyAlignment="1" applyProtection="1">
      <alignment vertical="center"/>
    </xf>
    <xf numFmtId="176" fontId="9" fillId="0" borderId="59" xfId="0" applyNumberFormat="1" applyFont="1" applyFill="1" applyBorder="1" applyAlignment="1" applyProtection="1">
      <alignment vertical="center"/>
    </xf>
    <xf numFmtId="176" fontId="9" fillId="0" borderId="60" xfId="0" applyNumberFormat="1" applyFont="1" applyFill="1" applyBorder="1" applyAlignment="1" applyProtection="1">
      <alignment vertical="center"/>
    </xf>
    <xf numFmtId="176" fontId="9" fillId="0" borderId="27" xfId="0" applyNumberFormat="1" applyFont="1" applyFill="1" applyBorder="1" applyAlignment="1" applyProtection="1">
      <alignment horizontal="center" vertical="center"/>
    </xf>
    <xf numFmtId="178" fontId="9" fillId="0" borderId="21" xfId="0" applyNumberFormat="1" applyFont="1" applyFill="1" applyBorder="1" applyAlignment="1" applyProtection="1">
      <alignment horizontal="center" vertical="center"/>
    </xf>
    <xf numFmtId="178" fontId="9" fillId="0" borderId="22" xfId="0" applyNumberFormat="1" applyFont="1" applyFill="1" applyBorder="1" applyAlignment="1" applyProtection="1">
      <alignment horizontal="right" vertical="center"/>
    </xf>
    <xf numFmtId="176" fontId="9" fillId="0" borderId="42" xfId="0" applyNumberFormat="1" applyFont="1" applyFill="1" applyBorder="1" applyAlignment="1" applyProtection="1">
      <alignment horizontal="center" vertical="center"/>
    </xf>
    <xf numFmtId="182" fontId="9" fillId="0" borderId="48" xfId="0" applyNumberFormat="1" applyFont="1" applyFill="1" applyBorder="1" applyAlignment="1" applyProtection="1">
      <alignment horizontal="center" vertical="center"/>
    </xf>
    <xf numFmtId="176" fontId="9" fillId="0" borderId="27" xfId="0" applyNumberFormat="1" applyFont="1" applyFill="1" applyBorder="1" applyAlignment="1" applyProtection="1">
      <alignment vertical="center"/>
    </xf>
    <xf numFmtId="178" fontId="9" fillId="0" borderId="42" xfId="0" applyNumberFormat="1" applyFont="1" applyFill="1" applyBorder="1" applyAlignment="1" applyProtection="1">
      <alignment vertical="center"/>
    </xf>
    <xf numFmtId="10" fontId="9" fillId="0" borderId="48" xfId="0" applyNumberFormat="1" applyFont="1" applyFill="1" applyBorder="1" applyAlignment="1" applyProtection="1">
      <alignment horizontal="center" vertical="center"/>
    </xf>
    <xf numFmtId="176" fontId="9" fillId="0" borderId="25" xfId="0" applyNumberFormat="1" applyFont="1" applyFill="1" applyBorder="1" applyAlignment="1" applyProtection="1">
      <alignment vertical="center"/>
    </xf>
    <xf numFmtId="176" fontId="9" fillId="0" borderId="26" xfId="0" applyNumberFormat="1" applyFont="1" applyFill="1" applyBorder="1" applyAlignment="1" applyProtection="1">
      <alignment vertical="center"/>
    </xf>
    <xf numFmtId="179" fontId="9" fillId="0" borderId="15" xfId="0" applyNumberFormat="1" applyFont="1" applyFill="1" applyBorder="1" applyAlignment="1" applyProtection="1">
      <alignment vertical="center"/>
    </xf>
    <xf numFmtId="177" fontId="9" fillId="0" borderId="16" xfId="0" applyNumberFormat="1" applyFont="1" applyFill="1" applyBorder="1" applyAlignment="1" applyProtection="1">
      <alignment vertical="center"/>
    </xf>
    <xf numFmtId="176" fontId="9" fillId="0" borderId="36" xfId="0" applyNumberFormat="1" applyFont="1" applyFill="1" applyBorder="1" applyAlignment="1" applyProtection="1">
      <alignment vertical="center"/>
    </xf>
    <xf numFmtId="176" fontId="9" fillId="0" borderId="20" xfId="0" applyNumberFormat="1" applyFont="1" applyFill="1" applyBorder="1" applyAlignment="1" applyProtection="1">
      <alignment vertical="center"/>
    </xf>
    <xf numFmtId="181" fontId="9" fillId="0" borderId="45" xfId="0" applyNumberFormat="1" applyFont="1" applyFill="1" applyBorder="1" applyAlignment="1" applyProtection="1">
      <alignment vertical="center"/>
    </xf>
    <xf numFmtId="178" fontId="9" fillId="0" borderId="28" xfId="0" applyNumberFormat="1" applyFont="1" applyFill="1" applyBorder="1" applyAlignment="1" applyProtection="1">
      <alignment vertical="center"/>
    </xf>
    <xf numFmtId="176" fontId="9" fillId="0" borderId="21" xfId="0" applyNumberFormat="1" applyFont="1" applyFill="1" applyBorder="1" applyAlignment="1" applyProtection="1">
      <alignment vertical="center"/>
    </xf>
    <xf numFmtId="176" fontId="9" fillId="0" borderId="58" xfId="0" applyNumberFormat="1" applyFont="1" applyFill="1" applyBorder="1" applyAlignment="1" applyProtection="1">
      <alignment vertical="center"/>
    </xf>
    <xf numFmtId="177" fontId="9" fillId="0" borderId="15" xfId="0" applyNumberFormat="1" applyFont="1" applyFill="1" applyBorder="1" applyAlignment="1" applyProtection="1">
      <alignment vertical="center"/>
    </xf>
    <xf numFmtId="176" fontId="9" fillId="0" borderId="35" xfId="0" applyNumberFormat="1" applyFont="1" applyFill="1" applyBorder="1" applyAlignment="1" applyProtection="1">
      <alignment vertical="center"/>
    </xf>
    <xf numFmtId="176" fontId="9" fillId="0" borderId="47" xfId="0" applyNumberFormat="1" applyFont="1" applyFill="1" applyBorder="1" applyAlignment="1" applyProtection="1">
      <alignment vertical="center"/>
    </xf>
    <xf numFmtId="176" fontId="9" fillId="0" borderId="20" xfId="0" applyNumberFormat="1" applyFont="1" applyFill="1" applyBorder="1" applyAlignment="1" applyProtection="1">
      <alignment horizontal="right" vertical="center"/>
    </xf>
    <xf numFmtId="176" fontId="9" fillId="0" borderId="18" xfId="0" applyNumberFormat="1" applyFont="1" applyFill="1" applyBorder="1" applyAlignment="1" applyProtection="1">
      <alignment horizontal="right" vertical="center"/>
    </xf>
    <xf numFmtId="176" fontId="3" fillId="2" borderId="1" xfId="0" applyNumberFormat="1" applyFont="1" applyFill="1" applyBorder="1" applyAlignment="1" applyProtection="1">
      <alignment horizontal="center" vertical="center"/>
    </xf>
    <xf numFmtId="176" fontId="3" fillId="2" borderId="2" xfId="0" applyNumberFormat="1" applyFont="1" applyFill="1" applyBorder="1" applyAlignment="1" applyProtection="1">
      <alignment horizontal="center" vertical="center"/>
    </xf>
    <xf numFmtId="176" fontId="3" fillId="2" borderId="3" xfId="0" applyNumberFormat="1" applyFont="1" applyFill="1" applyBorder="1" applyAlignment="1" applyProtection="1">
      <alignment horizontal="center" vertical="center"/>
    </xf>
    <xf numFmtId="176" fontId="3" fillId="2" borderId="9" xfId="0" applyNumberFormat="1" applyFont="1" applyFill="1" applyBorder="1" applyAlignment="1" applyProtection="1">
      <alignment horizontal="center" vertical="center" textRotation="255"/>
    </xf>
    <xf numFmtId="176" fontId="3" fillId="2" borderId="10" xfId="0" applyNumberFormat="1" applyFont="1" applyFill="1" applyBorder="1" applyAlignment="1" applyProtection="1">
      <alignment horizontal="center" vertical="center" textRotation="255"/>
    </xf>
    <xf numFmtId="176" fontId="3" fillId="2" borderId="15" xfId="0" applyNumberFormat="1" applyFont="1" applyFill="1" applyBorder="1" applyAlignment="1" applyProtection="1">
      <alignment horizontal="center" vertical="center" textRotation="255"/>
    </xf>
    <xf numFmtId="176" fontId="3" fillId="2" borderId="16" xfId="0" applyNumberFormat="1" applyFont="1" applyFill="1" applyBorder="1" applyAlignment="1" applyProtection="1">
      <alignment horizontal="center" vertical="center" textRotation="255"/>
    </xf>
    <xf numFmtId="176" fontId="3" fillId="2" borderId="21" xfId="0" applyNumberFormat="1" applyFont="1" applyFill="1" applyBorder="1" applyAlignment="1" applyProtection="1">
      <alignment horizontal="center" vertical="center" textRotation="255"/>
    </xf>
    <xf numFmtId="176" fontId="3" fillId="2" borderId="22" xfId="0" applyNumberFormat="1" applyFont="1" applyFill="1" applyBorder="1" applyAlignment="1" applyProtection="1">
      <alignment horizontal="center" vertical="center" textRotation="255"/>
    </xf>
    <xf numFmtId="176" fontId="9" fillId="0" borderId="14" xfId="0" applyNumberFormat="1" applyFont="1" applyFill="1" applyBorder="1" applyAlignment="1" applyProtection="1">
      <alignment horizontal="center" vertical="center"/>
    </xf>
    <xf numFmtId="176" fontId="9" fillId="0" borderId="12" xfId="0" applyNumberFormat="1" applyFont="1" applyFill="1" applyBorder="1" applyAlignment="1" applyProtection="1">
      <alignment horizontal="center" vertical="center"/>
    </xf>
    <xf numFmtId="176" fontId="9" fillId="0" borderId="20" xfId="0" applyNumberFormat="1" applyFont="1" applyFill="1" applyBorder="1" applyAlignment="1" applyProtection="1">
      <alignment horizontal="center" vertical="center"/>
    </xf>
    <xf numFmtId="176" fontId="9" fillId="0" borderId="18" xfId="0" applyNumberFormat="1" applyFont="1" applyFill="1" applyBorder="1" applyAlignment="1" applyProtection="1">
      <alignment horizontal="center" vertical="center"/>
    </xf>
    <xf numFmtId="176" fontId="9" fillId="0" borderId="28" xfId="0" applyNumberFormat="1" applyFont="1" applyFill="1" applyBorder="1" applyAlignment="1" applyProtection="1">
      <alignment vertical="center"/>
    </xf>
    <xf numFmtId="176" fontId="9" fillId="0" borderId="24" xfId="0" applyNumberFormat="1" applyFont="1" applyFill="1" applyBorder="1" applyAlignment="1" applyProtection="1">
      <alignment vertical="center"/>
    </xf>
    <xf numFmtId="176" fontId="9" fillId="0" borderId="36" xfId="0" applyNumberFormat="1" applyFont="1" applyFill="1" applyBorder="1" applyAlignment="1" applyProtection="1">
      <alignment horizontal="right" vertical="center"/>
    </xf>
    <xf numFmtId="176" fontId="9" fillId="0" borderId="37" xfId="0" applyNumberFormat="1" applyFont="1" applyFill="1" applyBorder="1" applyAlignment="1" applyProtection="1">
      <alignment horizontal="right" vertical="center"/>
    </xf>
    <xf numFmtId="177" fontId="9" fillId="0" borderId="20" xfId="0" applyNumberFormat="1" applyFont="1" applyFill="1" applyBorder="1" applyAlignment="1" applyProtection="1">
      <alignment horizontal="right" vertical="center"/>
    </xf>
    <xf numFmtId="177" fontId="9" fillId="0" borderId="18" xfId="0" applyNumberFormat="1" applyFont="1" applyFill="1" applyBorder="1" applyAlignment="1" applyProtection="1">
      <alignment horizontal="right" vertical="center"/>
    </xf>
    <xf numFmtId="176" fontId="3" fillId="2" borderId="7" xfId="0" applyNumberFormat="1" applyFont="1" applyFill="1" applyBorder="1" applyAlignment="1" applyProtection="1">
      <alignment horizontal="center" vertical="center"/>
    </xf>
    <xf numFmtId="176" fontId="3" fillId="2" borderId="29" xfId="0" applyNumberFormat="1" applyFont="1" applyFill="1" applyBorder="1" applyAlignment="1" applyProtection="1">
      <alignment horizontal="center" vertical="center"/>
    </xf>
    <xf numFmtId="176" fontId="9" fillId="0" borderId="7" xfId="0" applyNumberFormat="1" applyFont="1" applyFill="1" applyBorder="1" applyAlignment="1" applyProtection="1">
      <alignment horizontal="right" vertical="center"/>
    </xf>
    <xf numFmtId="176" fontId="9" fillId="0" borderId="31" xfId="0" applyNumberFormat="1" applyFont="1" applyFill="1" applyBorder="1" applyAlignment="1" applyProtection="1">
      <alignment horizontal="right" vertical="center"/>
    </xf>
    <xf numFmtId="176" fontId="3" fillId="2" borderId="32" xfId="0" applyNumberFormat="1" applyFont="1" applyFill="1" applyBorder="1" applyAlignment="1" applyProtection="1">
      <alignment horizontal="center" vertical="center"/>
    </xf>
    <xf numFmtId="176" fontId="3" fillId="2" borderId="30" xfId="0" applyNumberFormat="1" applyFont="1" applyFill="1" applyBorder="1" applyAlignment="1" applyProtection="1">
      <alignment horizontal="center" vertical="center"/>
    </xf>
    <xf numFmtId="176" fontId="9" fillId="0" borderId="32" xfId="0" applyNumberFormat="1" applyFont="1" applyFill="1" applyBorder="1" applyAlignment="1" applyProtection="1">
      <alignment horizontal="right" vertical="center"/>
    </xf>
    <xf numFmtId="176" fontId="9" fillId="0" borderId="30" xfId="0" applyNumberFormat="1" applyFont="1" applyFill="1" applyBorder="1" applyAlignment="1" applyProtection="1">
      <alignment horizontal="right" vertical="center"/>
    </xf>
    <xf numFmtId="176" fontId="9" fillId="0" borderId="33" xfId="0" applyNumberFormat="1" applyFont="1" applyFill="1" applyBorder="1" applyAlignment="1" applyProtection="1">
      <alignment horizontal="right" vertical="center"/>
    </xf>
    <xf numFmtId="177" fontId="9" fillId="0" borderId="32" xfId="0" applyNumberFormat="1" applyFont="1" applyFill="1" applyBorder="1" applyAlignment="1" applyProtection="1">
      <alignment horizontal="right" vertical="center"/>
    </xf>
    <xf numFmtId="177" fontId="9" fillId="0" borderId="33" xfId="0" applyNumberFormat="1" applyFont="1" applyFill="1" applyBorder="1" applyAlignment="1" applyProtection="1">
      <alignment horizontal="right" vertical="center"/>
    </xf>
    <xf numFmtId="176" fontId="9" fillId="0" borderId="28" xfId="0" applyNumberFormat="1" applyFont="1" applyFill="1" applyBorder="1" applyAlignment="1" applyProtection="1">
      <alignment horizontal="right" vertical="center"/>
    </xf>
    <xf numFmtId="176" fontId="9" fillId="0" borderId="24" xfId="0" applyNumberFormat="1" applyFont="1" applyFill="1" applyBorder="1" applyAlignment="1" applyProtection="1">
      <alignment horizontal="right" vertical="center"/>
    </xf>
    <xf numFmtId="176" fontId="3" fillId="2" borderId="31" xfId="0" applyNumberFormat="1" applyFont="1" applyFill="1" applyBorder="1" applyAlignment="1" applyProtection="1">
      <alignment horizontal="center" vertical="center"/>
    </xf>
    <xf numFmtId="176" fontId="3" fillId="2" borderId="49" xfId="0" applyNumberFormat="1" applyFont="1" applyFill="1" applyBorder="1" applyAlignment="1" applyProtection="1">
      <alignment horizontal="center" vertical="center" textRotation="255"/>
    </xf>
    <xf numFmtId="176" fontId="3" fillId="2" borderId="50" xfId="0" applyNumberFormat="1" applyFont="1" applyFill="1" applyBorder="1" applyAlignment="1" applyProtection="1">
      <alignment horizontal="center" vertical="center" textRotation="255"/>
    </xf>
    <xf numFmtId="176" fontId="9" fillId="0" borderId="52" xfId="0" applyNumberFormat="1" applyFont="1" applyFill="1" applyBorder="1" applyAlignment="1" applyProtection="1">
      <alignment vertical="center"/>
    </xf>
    <xf numFmtId="176" fontId="9" fillId="0" borderId="53" xfId="0" applyNumberFormat="1" applyFont="1" applyFill="1" applyBorder="1" applyAlignment="1" applyProtection="1">
      <alignment vertical="center"/>
    </xf>
    <xf numFmtId="176" fontId="9" fillId="0" borderId="55" xfId="0" applyNumberFormat="1" applyFont="1" applyFill="1" applyBorder="1" applyAlignment="1" applyProtection="1">
      <alignment vertical="center"/>
    </xf>
    <xf numFmtId="176" fontId="9" fillId="0" borderId="25" xfId="0" applyNumberFormat="1" applyFont="1" applyFill="1" applyBorder="1" applyAlignment="1" applyProtection="1">
      <alignment horizontal="right" vertical="center"/>
    </xf>
    <xf numFmtId="176" fontId="9" fillId="0" borderId="38" xfId="0" applyNumberFormat="1" applyFont="1" applyFill="1" applyBorder="1" applyAlignment="1" applyProtection="1">
      <alignment horizontal="right" vertical="center"/>
    </xf>
    <xf numFmtId="176" fontId="9" fillId="0" borderId="54" xfId="0" applyNumberFormat="1" applyFont="1" applyFill="1" applyBorder="1" applyAlignment="1" applyProtection="1">
      <alignment horizontal="right" vertical="center"/>
    </xf>
    <xf numFmtId="176" fontId="3" fillId="2" borderId="34" xfId="0" applyNumberFormat="1" applyFont="1" applyFill="1" applyBorder="1" applyAlignment="1" applyProtection="1">
      <alignment horizontal="center" vertical="center" wrapText="1"/>
    </xf>
    <xf numFmtId="176" fontId="3" fillId="2" borderId="38" xfId="0" applyNumberFormat="1" applyFont="1" applyFill="1" applyBorder="1" applyAlignment="1" applyProtection="1">
      <alignment horizontal="center" vertical="center" wrapText="1"/>
    </xf>
    <xf numFmtId="176" fontId="3" fillId="2" borderId="40" xfId="0" applyNumberFormat="1" applyFont="1" applyFill="1" applyBorder="1" applyAlignment="1" applyProtection="1">
      <alignment horizontal="center" vertical="center" wrapText="1"/>
    </xf>
    <xf numFmtId="176" fontId="3" fillId="2" borderId="44" xfId="0" applyNumberFormat="1" applyFont="1" applyFill="1" applyBorder="1" applyAlignment="1" applyProtection="1">
      <alignment horizontal="center" vertical="center" textRotation="255"/>
    </xf>
    <xf numFmtId="176" fontId="3" fillId="2" borderId="0" xfId="0" applyNumberFormat="1" applyFont="1" applyFill="1" applyBorder="1" applyAlignment="1" applyProtection="1">
      <alignment horizontal="center" vertical="center" textRotation="255"/>
    </xf>
    <xf numFmtId="176" fontId="3" fillId="2" borderId="46" xfId="0" applyNumberFormat="1" applyFont="1" applyFill="1" applyBorder="1" applyAlignment="1" applyProtection="1">
      <alignment horizontal="center" vertical="center" textRotation="255"/>
    </xf>
    <xf numFmtId="176" fontId="3" fillId="2" borderId="38" xfId="0" applyNumberFormat="1" applyFont="1" applyFill="1" applyBorder="1" applyAlignment="1" applyProtection="1">
      <alignment horizontal="center" vertical="center"/>
    </xf>
    <xf numFmtId="176" fontId="3" fillId="2" borderId="40" xfId="0" applyNumberFormat="1" applyFont="1" applyFill="1" applyBorder="1" applyAlignment="1" applyProtection="1">
      <alignment horizontal="center" vertical="center"/>
    </xf>
    <xf numFmtId="177" fontId="9" fillId="0" borderId="20" xfId="0" applyNumberFormat="1" applyFont="1" applyFill="1" applyBorder="1" applyAlignment="1" applyProtection="1">
      <alignment vertical="center"/>
    </xf>
    <xf numFmtId="177" fontId="9" fillId="0" borderId="18" xfId="0" applyNumberFormat="1" applyFont="1" applyFill="1" applyBorder="1" applyAlignment="1" applyProtection="1">
      <alignment vertical="center"/>
    </xf>
    <xf numFmtId="176" fontId="9" fillId="0" borderId="26" xfId="0" applyNumberFormat="1" applyFont="1" applyFill="1" applyBorder="1" applyAlignment="1" applyProtection="1">
      <alignment horizontal="right" vertical="center"/>
    </xf>
    <xf numFmtId="176" fontId="9" fillId="0" borderId="53" xfId="0" applyNumberFormat="1" applyFont="1" applyFill="1" applyBorder="1" applyAlignment="1" applyProtection="1">
      <alignment horizontal="right" vertical="center"/>
    </xf>
    <xf numFmtId="176" fontId="9" fillId="0" borderId="55" xfId="0" applyNumberFormat="1" applyFont="1" applyFill="1" applyBorder="1" applyAlignment="1" applyProtection="1">
      <alignment horizontal="right" vertical="center"/>
    </xf>
    <xf numFmtId="176" fontId="3" fillId="2" borderId="4" xfId="0" applyNumberFormat="1" applyFont="1" applyFill="1" applyBorder="1" applyAlignment="1" applyProtection="1">
      <alignment horizontal="center" vertical="center" wrapText="1"/>
    </xf>
    <xf numFmtId="176" fontId="3" fillId="2" borderId="4"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tabSelected="1" view="pageBreakPreview" zoomScale="60" zoomScaleNormal="50" workbookViewId="0">
      <pane xSplit="4" ySplit="4" topLeftCell="E5" activePane="bottomRight" state="frozen"/>
      <selection pane="topRight" activeCell="E1" sqref="E1"/>
      <selection pane="bottomLeft" activeCell="A5" sqref="A5"/>
      <selection pane="bottomRight" activeCell="E77" sqref="E77"/>
    </sheetView>
  </sheetViews>
  <sheetFormatPr defaultRowHeight="28.5" customHeight="1" x14ac:dyDescent="0.15"/>
  <cols>
    <col min="1" max="1" width="5.625" style="4" customWidth="1"/>
    <col min="2" max="2" width="6.75" style="2" customWidth="1"/>
    <col min="3" max="3" width="25.625" style="2" customWidth="1"/>
    <col min="4" max="4" width="17.75" style="3" customWidth="1"/>
    <col min="5" max="9" width="23.625" style="4" customWidth="1"/>
    <col min="10" max="10" width="10.625" style="4" customWidth="1"/>
    <col min="11" max="16384" width="9" style="4"/>
  </cols>
  <sheetData>
    <row r="1" spans="1:10" ht="35.1" customHeight="1" x14ac:dyDescent="0.15">
      <c r="A1" s="1" t="s">
        <v>0</v>
      </c>
    </row>
    <row r="2" spans="1:10" ht="20.100000000000001" customHeight="1" x14ac:dyDescent="0.15">
      <c r="A2" s="5"/>
    </row>
    <row r="3" spans="1:10" ht="27" customHeight="1" thickBot="1" x14ac:dyDescent="0.2">
      <c r="A3" s="35" t="s">
        <v>76</v>
      </c>
    </row>
    <row r="4" spans="1:10" s="11" customFormat="1" ht="27" customHeight="1" thickBot="1" x14ac:dyDescent="0.2">
      <c r="A4" s="80" t="s">
        <v>1</v>
      </c>
      <c r="B4" s="81"/>
      <c r="C4" s="81"/>
      <c r="D4" s="82"/>
      <c r="E4" s="6" t="s">
        <v>2</v>
      </c>
      <c r="F4" s="7" t="s">
        <v>3</v>
      </c>
      <c r="G4" s="7" t="s">
        <v>4</v>
      </c>
      <c r="H4" s="8" t="s">
        <v>5</v>
      </c>
      <c r="I4" s="9" t="s">
        <v>6</v>
      </c>
      <c r="J4" s="10" t="s">
        <v>7</v>
      </c>
    </row>
    <row r="5" spans="1:10" ht="27" customHeight="1" x14ac:dyDescent="0.15">
      <c r="A5" s="83" t="s">
        <v>8</v>
      </c>
      <c r="B5" s="84"/>
      <c r="C5" s="12" t="s">
        <v>9</v>
      </c>
      <c r="D5" s="13" t="s">
        <v>10</v>
      </c>
      <c r="E5" s="36">
        <v>1</v>
      </c>
      <c r="F5" s="37">
        <v>1</v>
      </c>
      <c r="G5" s="37">
        <v>0</v>
      </c>
      <c r="H5" s="38" t="s">
        <v>11</v>
      </c>
      <c r="I5" s="89" t="s">
        <v>12</v>
      </c>
      <c r="J5" s="90"/>
    </row>
    <row r="6" spans="1:10" ht="27" customHeight="1" x14ac:dyDescent="0.15">
      <c r="A6" s="85"/>
      <c r="B6" s="86"/>
      <c r="C6" s="14" t="s">
        <v>13</v>
      </c>
      <c r="D6" s="15" t="s">
        <v>10</v>
      </c>
      <c r="E6" s="41">
        <v>0</v>
      </c>
      <c r="F6" s="39">
        <v>21</v>
      </c>
      <c r="G6" s="39">
        <v>17</v>
      </c>
      <c r="H6" s="40" t="s">
        <v>11</v>
      </c>
      <c r="I6" s="91" t="s">
        <v>14</v>
      </c>
      <c r="J6" s="92"/>
    </row>
    <row r="7" spans="1:10" ht="27" customHeight="1" x14ac:dyDescent="0.15">
      <c r="A7" s="85"/>
      <c r="B7" s="86"/>
      <c r="C7" s="14" t="s">
        <v>15</v>
      </c>
      <c r="D7" s="15" t="s">
        <v>10</v>
      </c>
      <c r="E7" s="41">
        <v>0</v>
      </c>
      <c r="F7" s="39">
        <v>19</v>
      </c>
      <c r="G7" s="39">
        <v>30</v>
      </c>
      <c r="H7" s="40" t="s">
        <v>11</v>
      </c>
      <c r="I7" s="91" t="s">
        <v>12</v>
      </c>
      <c r="J7" s="92"/>
    </row>
    <row r="8" spans="1:10" ht="27" customHeight="1" x14ac:dyDescent="0.15">
      <c r="A8" s="85"/>
      <c r="B8" s="86"/>
      <c r="C8" s="14" t="s">
        <v>16</v>
      </c>
      <c r="D8" s="15" t="s">
        <v>10</v>
      </c>
      <c r="E8" s="41">
        <v>0</v>
      </c>
      <c r="F8" s="39">
        <v>13</v>
      </c>
      <c r="G8" s="39">
        <v>33</v>
      </c>
      <c r="H8" s="40" t="s">
        <v>11</v>
      </c>
      <c r="I8" s="91" t="s">
        <v>17</v>
      </c>
      <c r="J8" s="92"/>
    </row>
    <row r="9" spans="1:10" ht="27" customHeight="1" x14ac:dyDescent="0.15">
      <c r="A9" s="85"/>
      <c r="B9" s="86"/>
      <c r="C9" s="14" t="s">
        <v>18</v>
      </c>
      <c r="D9" s="15" t="s">
        <v>10</v>
      </c>
      <c r="E9" s="41">
        <v>3</v>
      </c>
      <c r="F9" s="39">
        <v>1</v>
      </c>
      <c r="G9" s="39">
        <v>0</v>
      </c>
      <c r="H9" s="40" t="s">
        <v>11</v>
      </c>
      <c r="I9" s="91" t="s">
        <v>14</v>
      </c>
      <c r="J9" s="92"/>
    </row>
    <row r="10" spans="1:10" ht="27" customHeight="1" x14ac:dyDescent="0.15">
      <c r="A10" s="85"/>
      <c r="B10" s="86"/>
      <c r="C10" s="14" t="s">
        <v>19</v>
      </c>
      <c r="D10" s="15" t="s">
        <v>10</v>
      </c>
      <c r="E10" s="41">
        <v>0</v>
      </c>
      <c r="F10" s="39">
        <v>6</v>
      </c>
      <c r="G10" s="39">
        <v>51</v>
      </c>
      <c r="H10" s="40" t="s">
        <v>11</v>
      </c>
      <c r="I10" s="91" t="s">
        <v>20</v>
      </c>
      <c r="J10" s="92"/>
    </row>
    <row r="11" spans="1:10" ht="27" customHeight="1" thickBot="1" x14ac:dyDescent="0.2">
      <c r="A11" s="87"/>
      <c r="B11" s="88"/>
      <c r="C11" s="16" t="s">
        <v>21</v>
      </c>
      <c r="D11" s="17" t="s">
        <v>10</v>
      </c>
      <c r="E11" s="65">
        <f>+SUM(E5:E10)</f>
        <v>4</v>
      </c>
      <c r="F11" s="66">
        <f>+SUM(F5:F10)</f>
        <v>61</v>
      </c>
      <c r="G11" s="66">
        <f>+SUM(G5:G10)</f>
        <v>131</v>
      </c>
      <c r="H11" s="62">
        <v>66</v>
      </c>
      <c r="I11" s="93">
        <f>SUM(E11:H11)</f>
        <v>262</v>
      </c>
      <c r="J11" s="94"/>
    </row>
    <row r="12" spans="1:10" ht="27" customHeight="1" thickBot="1" x14ac:dyDescent="0.2">
      <c r="A12" s="99" t="s">
        <v>22</v>
      </c>
      <c r="B12" s="100"/>
      <c r="C12" s="100"/>
      <c r="D12" s="18" t="s">
        <v>23</v>
      </c>
      <c r="E12" s="44" t="s">
        <v>12</v>
      </c>
      <c r="F12" s="45">
        <v>1949003</v>
      </c>
      <c r="G12" s="45">
        <v>87069</v>
      </c>
      <c r="H12" s="46">
        <v>1882</v>
      </c>
      <c r="I12" s="101">
        <f>F12+G12+H12</f>
        <v>2037954</v>
      </c>
      <c r="J12" s="102"/>
    </row>
    <row r="13" spans="1:10" ht="27" customHeight="1" thickBot="1" x14ac:dyDescent="0.2">
      <c r="A13" s="103" t="s">
        <v>24</v>
      </c>
      <c r="B13" s="104"/>
      <c r="C13" s="104"/>
      <c r="D13" s="18" t="s">
        <v>25</v>
      </c>
      <c r="E13" s="105" t="s">
        <v>80</v>
      </c>
      <c r="F13" s="106"/>
      <c r="G13" s="106"/>
      <c r="H13" s="107"/>
      <c r="I13" s="108">
        <f>+ROUND((F12+G12+H12)/2063495*100,1)</f>
        <v>98.8</v>
      </c>
      <c r="J13" s="109"/>
    </row>
    <row r="14" spans="1:10" ht="27" customHeight="1" x14ac:dyDescent="0.15">
      <c r="A14" s="121" t="s">
        <v>26</v>
      </c>
      <c r="B14" s="19" t="s">
        <v>27</v>
      </c>
      <c r="C14" s="19"/>
      <c r="D14" s="20" t="s">
        <v>28</v>
      </c>
      <c r="E14" s="36">
        <v>50071</v>
      </c>
      <c r="F14" s="37">
        <v>263028</v>
      </c>
      <c r="G14" s="37">
        <v>17343.952000000001</v>
      </c>
      <c r="H14" s="47">
        <f>+ROUND(H12*H22*0.365/1000,0)</f>
        <v>137</v>
      </c>
      <c r="I14" s="95">
        <f>F14+G14</f>
        <v>280371.95199999999</v>
      </c>
      <c r="J14" s="96"/>
    </row>
    <row r="15" spans="1:10" ht="27" customHeight="1" x14ac:dyDescent="0.15">
      <c r="A15" s="127"/>
      <c r="B15" s="21" t="s">
        <v>29</v>
      </c>
      <c r="C15" s="21"/>
      <c r="D15" s="22" t="s">
        <v>28</v>
      </c>
      <c r="E15" s="41">
        <v>50002</v>
      </c>
      <c r="F15" s="39">
        <v>226169</v>
      </c>
      <c r="G15" s="39">
        <v>12419.463</v>
      </c>
      <c r="H15" s="48">
        <f>+ROUND(H14*H16/100,0)</f>
        <v>96</v>
      </c>
      <c r="I15" s="78">
        <f>F15+G15</f>
        <v>238588.46299999999</v>
      </c>
      <c r="J15" s="79"/>
    </row>
    <row r="16" spans="1:10" ht="27" customHeight="1" x14ac:dyDescent="0.15">
      <c r="A16" s="127"/>
      <c r="B16" s="21" t="s">
        <v>30</v>
      </c>
      <c r="C16" s="21"/>
      <c r="D16" s="22" t="s">
        <v>31</v>
      </c>
      <c r="E16" s="67">
        <f>E15/E14*100</f>
        <v>99.862195682131372</v>
      </c>
      <c r="F16" s="68">
        <f>+ROUND(F15/F14*100,1)</f>
        <v>86</v>
      </c>
      <c r="G16" s="68">
        <f>+ROUND(G15/G14*100,1)</f>
        <v>71.599999999999994</v>
      </c>
      <c r="H16" s="49">
        <v>70</v>
      </c>
      <c r="I16" s="97">
        <f>+ROUND(I15/I14*100,1)</f>
        <v>85.1</v>
      </c>
      <c r="J16" s="98"/>
    </row>
    <row r="17" spans="1:10" ht="27" customHeight="1" x14ac:dyDescent="0.15">
      <c r="A17" s="127"/>
      <c r="B17" s="21" t="s">
        <v>32</v>
      </c>
      <c r="C17" s="21"/>
      <c r="D17" s="22" t="s">
        <v>28</v>
      </c>
      <c r="E17" s="41">
        <v>49960</v>
      </c>
      <c r="F17" s="39">
        <v>218627</v>
      </c>
      <c r="G17" s="39">
        <v>11339.249</v>
      </c>
      <c r="H17" s="48">
        <f>+ROUND(H14*H18/100,0)</f>
        <v>96</v>
      </c>
      <c r="I17" s="78">
        <f>F17+G17</f>
        <v>229966.24900000001</v>
      </c>
      <c r="J17" s="79"/>
    </row>
    <row r="18" spans="1:10" ht="27" customHeight="1" x14ac:dyDescent="0.15">
      <c r="A18" s="127"/>
      <c r="B18" s="21" t="s">
        <v>33</v>
      </c>
      <c r="C18" s="21"/>
      <c r="D18" s="22" t="s">
        <v>34</v>
      </c>
      <c r="E18" s="67">
        <f>E17/E14*100</f>
        <v>99.778314792993953</v>
      </c>
      <c r="F18" s="68">
        <f>+ROUND(F17/F14*100,1)</f>
        <v>83.1</v>
      </c>
      <c r="G18" s="68">
        <f>+ROUND(G17/G14*100,1)</f>
        <v>65.400000000000006</v>
      </c>
      <c r="H18" s="49">
        <v>70</v>
      </c>
      <c r="I18" s="97">
        <f>+ROUND(I17/I14*100,1)</f>
        <v>82</v>
      </c>
      <c r="J18" s="98"/>
    </row>
    <row r="19" spans="1:10" ht="27" customHeight="1" x14ac:dyDescent="0.15">
      <c r="A19" s="127"/>
      <c r="B19" s="21" t="s">
        <v>35</v>
      </c>
      <c r="C19" s="21"/>
      <c r="D19" s="22" t="s">
        <v>36</v>
      </c>
      <c r="E19" s="41">
        <v>145115</v>
      </c>
      <c r="F19" s="39">
        <v>877573</v>
      </c>
      <c r="G19" s="39">
        <v>73868</v>
      </c>
      <c r="H19" s="40" t="s">
        <v>37</v>
      </c>
      <c r="I19" s="78">
        <f>F19+G19</f>
        <v>951441</v>
      </c>
      <c r="J19" s="79"/>
    </row>
    <row r="20" spans="1:10" ht="27" customHeight="1" x14ac:dyDescent="0.15">
      <c r="A20" s="127"/>
      <c r="B20" s="21" t="s">
        <v>38</v>
      </c>
      <c r="C20" s="21"/>
      <c r="D20" s="22" t="s">
        <v>39</v>
      </c>
      <c r="E20" s="41">
        <v>137180</v>
      </c>
      <c r="F20" s="39">
        <v>721934</v>
      </c>
      <c r="G20" s="39">
        <v>47518</v>
      </c>
      <c r="H20" s="48">
        <f>(H22*H12)/1000</f>
        <v>376.4</v>
      </c>
      <c r="I20" s="78">
        <f>F20+G20</f>
        <v>769452</v>
      </c>
      <c r="J20" s="79"/>
    </row>
    <row r="21" spans="1:10" ht="27" customHeight="1" x14ac:dyDescent="0.15">
      <c r="A21" s="127"/>
      <c r="B21" s="21" t="s">
        <v>40</v>
      </c>
      <c r="C21" s="21"/>
      <c r="D21" s="22" t="s">
        <v>41</v>
      </c>
      <c r="E21" s="51" t="s">
        <v>37</v>
      </c>
      <c r="F21" s="39">
        <v>449</v>
      </c>
      <c r="G21" s="39">
        <v>848</v>
      </c>
      <c r="H21" s="40" t="s">
        <v>42</v>
      </c>
      <c r="I21" s="78">
        <f>+ROUND((I19-1955)/(F12+G12)*1000,0)</f>
        <v>466</v>
      </c>
      <c r="J21" s="79"/>
    </row>
    <row r="22" spans="1:10" ht="27" customHeight="1" thickBot="1" x14ac:dyDescent="0.2">
      <c r="A22" s="128"/>
      <c r="B22" s="23" t="s">
        <v>43</v>
      </c>
      <c r="C22" s="23"/>
      <c r="D22" s="17" t="s">
        <v>44</v>
      </c>
      <c r="E22" s="52" t="s">
        <v>37</v>
      </c>
      <c r="F22" s="42">
        <v>367</v>
      </c>
      <c r="G22" s="42">
        <v>545</v>
      </c>
      <c r="H22" s="63">
        <v>200</v>
      </c>
      <c r="I22" s="110">
        <f>+ROUND((I14-1259)/365/(F12+G12)*1000*1000,0)</f>
        <v>376</v>
      </c>
      <c r="J22" s="111"/>
    </row>
    <row r="23" spans="1:10" ht="27" customHeight="1" x14ac:dyDescent="0.15">
      <c r="A23" s="121" t="s">
        <v>45</v>
      </c>
      <c r="B23" s="19" t="s">
        <v>46</v>
      </c>
      <c r="C23" s="19"/>
      <c r="D23" s="13" t="s">
        <v>28</v>
      </c>
      <c r="E23" s="37">
        <f>E27+E32</f>
        <v>51198</v>
      </c>
      <c r="F23" s="37">
        <f>F27+F32</f>
        <v>249639</v>
      </c>
      <c r="G23" s="37">
        <f>G27+G32</f>
        <v>24034.751</v>
      </c>
      <c r="H23" s="38" t="s">
        <v>42</v>
      </c>
      <c r="I23" s="69">
        <f>I27+I32</f>
        <v>324871.75099999999</v>
      </c>
      <c r="J23" s="54">
        <v>1</v>
      </c>
    </row>
    <row r="24" spans="1:10" ht="27" customHeight="1" x14ac:dyDescent="0.15">
      <c r="A24" s="122"/>
      <c r="B24" s="124" t="s">
        <v>47</v>
      </c>
      <c r="C24" s="14" t="s">
        <v>48</v>
      </c>
      <c r="D24" s="22" t="s">
        <v>28</v>
      </c>
      <c r="E24" s="41">
        <v>44414</v>
      </c>
      <c r="F24" s="39">
        <v>26182</v>
      </c>
      <c r="G24" s="39">
        <v>357.04899999999998</v>
      </c>
      <c r="H24" s="40" t="s">
        <v>42</v>
      </c>
      <c r="I24" s="70">
        <f>E24+F24+G24</f>
        <v>70953.048999999999</v>
      </c>
      <c r="J24" s="71">
        <f>ROUND(I24/$I$23,3)</f>
        <v>0.218</v>
      </c>
    </row>
    <row r="25" spans="1:10" ht="27" customHeight="1" x14ac:dyDescent="0.15">
      <c r="A25" s="122"/>
      <c r="B25" s="125"/>
      <c r="C25" s="14" t="s">
        <v>49</v>
      </c>
      <c r="D25" s="22" t="s">
        <v>28</v>
      </c>
      <c r="E25" s="41">
        <v>0</v>
      </c>
      <c r="F25" s="39">
        <v>0</v>
      </c>
      <c r="G25" s="39">
        <v>201.32400000000001</v>
      </c>
      <c r="H25" s="40" t="s">
        <v>37</v>
      </c>
      <c r="I25" s="70">
        <f>E25+F25+G25</f>
        <v>201.32400000000001</v>
      </c>
      <c r="J25" s="71">
        <f t="shared" ref="J25:J32" si="0">ROUND(I25/$I$23,3)</f>
        <v>1E-3</v>
      </c>
    </row>
    <row r="26" spans="1:10" ht="27" customHeight="1" x14ac:dyDescent="0.15">
      <c r="A26" s="122"/>
      <c r="B26" s="125"/>
      <c r="C26" s="14" t="s">
        <v>50</v>
      </c>
      <c r="D26" s="22" t="s">
        <v>28</v>
      </c>
      <c r="E26" s="41">
        <v>0</v>
      </c>
      <c r="F26" s="39">
        <v>66479</v>
      </c>
      <c r="G26" s="39">
        <v>8167.1989999999996</v>
      </c>
      <c r="H26" s="40" t="s">
        <v>12</v>
      </c>
      <c r="I26" s="70">
        <f>E26+F26+G26</f>
        <v>74646.198999999993</v>
      </c>
      <c r="J26" s="71">
        <f t="shared" si="0"/>
        <v>0.23</v>
      </c>
    </row>
    <row r="27" spans="1:10" ht="27" customHeight="1" x14ac:dyDescent="0.15">
      <c r="A27" s="122"/>
      <c r="B27" s="126"/>
      <c r="C27" s="14" t="s">
        <v>21</v>
      </c>
      <c r="D27" s="22" t="s">
        <v>28</v>
      </c>
      <c r="E27" s="41">
        <f>SUM(E24:E26)</f>
        <v>44414</v>
      </c>
      <c r="F27" s="39">
        <f>SUM(F24:F26)</f>
        <v>92661</v>
      </c>
      <c r="G27" s="39">
        <f>SUM(G24:G26)</f>
        <v>8725.5720000000001</v>
      </c>
      <c r="H27" s="40" t="s">
        <v>42</v>
      </c>
      <c r="I27" s="70">
        <f t="shared" ref="I27:I32" si="1">E27+F27+G27</f>
        <v>145800.57199999999</v>
      </c>
      <c r="J27" s="71">
        <f t="shared" si="0"/>
        <v>0.44900000000000001</v>
      </c>
    </row>
    <row r="28" spans="1:10" ht="27" customHeight="1" x14ac:dyDescent="0.15">
      <c r="A28" s="122"/>
      <c r="B28" s="124" t="s">
        <v>51</v>
      </c>
      <c r="C28" s="14" t="s">
        <v>52</v>
      </c>
      <c r="D28" s="22" t="s">
        <v>28</v>
      </c>
      <c r="E28" s="41">
        <v>0</v>
      </c>
      <c r="F28" s="39">
        <v>12553</v>
      </c>
      <c r="G28" s="39">
        <v>4314.567</v>
      </c>
      <c r="H28" s="40" t="s">
        <v>42</v>
      </c>
      <c r="I28" s="70">
        <f t="shared" si="1"/>
        <v>16867.566999999999</v>
      </c>
      <c r="J28" s="71">
        <f t="shared" si="0"/>
        <v>5.1999999999999998E-2</v>
      </c>
    </row>
    <row r="29" spans="1:10" ht="27" customHeight="1" x14ac:dyDescent="0.15">
      <c r="A29" s="122"/>
      <c r="B29" s="125"/>
      <c r="C29" s="14" t="s">
        <v>53</v>
      </c>
      <c r="D29" s="22" t="s">
        <v>28</v>
      </c>
      <c r="E29" s="41">
        <v>0</v>
      </c>
      <c r="F29" s="39">
        <v>16929</v>
      </c>
      <c r="G29" s="39">
        <v>83.933999999999997</v>
      </c>
      <c r="H29" s="40" t="s">
        <v>42</v>
      </c>
      <c r="I29" s="70">
        <f t="shared" si="1"/>
        <v>17012.934000000001</v>
      </c>
      <c r="J29" s="71">
        <f t="shared" si="0"/>
        <v>5.1999999999999998E-2</v>
      </c>
    </row>
    <row r="30" spans="1:10" ht="27" customHeight="1" x14ac:dyDescent="0.15">
      <c r="A30" s="122"/>
      <c r="B30" s="125"/>
      <c r="C30" s="14" t="s">
        <v>54</v>
      </c>
      <c r="D30" s="22" t="s">
        <v>28</v>
      </c>
      <c r="E30" s="41">
        <v>1675</v>
      </c>
      <c r="F30" s="39">
        <v>79624</v>
      </c>
      <c r="G30" s="39">
        <v>2722.9949999999999</v>
      </c>
      <c r="H30" s="40" t="s">
        <v>42</v>
      </c>
      <c r="I30" s="70">
        <f t="shared" si="1"/>
        <v>84021.994999999995</v>
      </c>
      <c r="J30" s="71">
        <f t="shared" si="0"/>
        <v>0.25900000000000001</v>
      </c>
    </row>
    <row r="31" spans="1:10" ht="27" customHeight="1" x14ac:dyDescent="0.15">
      <c r="A31" s="122"/>
      <c r="B31" s="125"/>
      <c r="C31" s="14" t="s">
        <v>55</v>
      </c>
      <c r="D31" s="22" t="s">
        <v>28</v>
      </c>
      <c r="E31" s="41">
        <v>5109</v>
      </c>
      <c r="F31" s="39">
        <v>47872</v>
      </c>
      <c r="G31" s="39">
        <v>8187.683</v>
      </c>
      <c r="H31" s="40" t="s">
        <v>42</v>
      </c>
      <c r="I31" s="70">
        <f t="shared" si="1"/>
        <v>61168.682999999997</v>
      </c>
      <c r="J31" s="71">
        <f t="shared" si="0"/>
        <v>0.188</v>
      </c>
    </row>
    <row r="32" spans="1:10" ht="27" customHeight="1" x14ac:dyDescent="0.15">
      <c r="A32" s="122"/>
      <c r="B32" s="126"/>
      <c r="C32" s="14" t="s">
        <v>21</v>
      </c>
      <c r="D32" s="22" t="s">
        <v>28</v>
      </c>
      <c r="E32" s="65">
        <f>SUM(E28:E31)</f>
        <v>6784</v>
      </c>
      <c r="F32" s="66">
        <f>SUM(F28:F31)</f>
        <v>156978</v>
      </c>
      <c r="G32" s="66">
        <f>SUM(G28:G31)</f>
        <v>15309.179</v>
      </c>
      <c r="H32" s="57" t="s">
        <v>42</v>
      </c>
      <c r="I32" s="70">
        <f t="shared" si="1"/>
        <v>179071.179</v>
      </c>
      <c r="J32" s="71">
        <f t="shared" si="0"/>
        <v>0.55100000000000005</v>
      </c>
    </row>
    <row r="33" spans="1:10" ht="27" customHeight="1" thickBot="1" x14ac:dyDescent="0.2">
      <c r="A33" s="123"/>
      <c r="B33" s="23" t="s">
        <v>56</v>
      </c>
      <c r="C33" s="23"/>
      <c r="D33" s="24" t="s">
        <v>28</v>
      </c>
      <c r="E33" s="52" t="s">
        <v>11</v>
      </c>
      <c r="F33" s="53">
        <v>50231</v>
      </c>
      <c r="G33" s="53">
        <v>336.161</v>
      </c>
      <c r="H33" s="60" t="s">
        <v>42</v>
      </c>
      <c r="I33" s="72">
        <f>+F33+G33</f>
        <v>50567.161</v>
      </c>
      <c r="J33" s="64" t="s">
        <v>57</v>
      </c>
    </row>
    <row r="34" spans="1:10" ht="21.95" customHeight="1" x14ac:dyDescent="0.15">
      <c r="B34" s="25" t="s">
        <v>58</v>
      </c>
    </row>
    <row r="35" spans="1:10" ht="21.95" customHeight="1" x14ac:dyDescent="0.15">
      <c r="B35" s="25" t="s">
        <v>59</v>
      </c>
    </row>
    <row r="36" spans="1:10" ht="21.95" customHeight="1" x14ac:dyDescent="0.15">
      <c r="B36" s="25" t="s">
        <v>60</v>
      </c>
    </row>
    <row r="37" spans="1:10" ht="21.95" customHeight="1" x14ac:dyDescent="0.15">
      <c r="B37" s="25" t="s">
        <v>61</v>
      </c>
    </row>
    <row r="38" spans="1:10" ht="21.95" customHeight="1" x14ac:dyDescent="0.15">
      <c r="B38" s="25" t="s">
        <v>62</v>
      </c>
    </row>
    <row r="39" spans="1:10" ht="8.25" customHeight="1" x14ac:dyDescent="0.15"/>
    <row r="40" spans="1:10" ht="27" customHeight="1" thickBot="1" x14ac:dyDescent="0.2">
      <c r="A40" s="35" t="s">
        <v>79</v>
      </c>
    </row>
    <row r="41" spans="1:10" s="11" customFormat="1" ht="27" customHeight="1" thickBot="1" x14ac:dyDescent="0.2">
      <c r="A41" s="99" t="s">
        <v>1</v>
      </c>
      <c r="B41" s="100"/>
      <c r="C41" s="100"/>
      <c r="D41" s="112"/>
      <c r="E41" s="6" t="s">
        <v>2</v>
      </c>
      <c r="F41" s="7" t="s">
        <v>3</v>
      </c>
      <c r="G41" s="7" t="s">
        <v>4</v>
      </c>
      <c r="H41" s="8" t="s">
        <v>5</v>
      </c>
      <c r="I41" s="9" t="s">
        <v>6</v>
      </c>
      <c r="J41" s="10" t="s">
        <v>7</v>
      </c>
    </row>
    <row r="42" spans="1:10" ht="27" customHeight="1" x14ac:dyDescent="0.15">
      <c r="A42" s="113" t="s">
        <v>8</v>
      </c>
      <c r="B42" s="114"/>
      <c r="C42" s="26" t="s">
        <v>63</v>
      </c>
      <c r="D42" s="27" t="s">
        <v>10</v>
      </c>
      <c r="E42" s="36">
        <v>41</v>
      </c>
      <c r="F42" s="37">
        <v>5</v>
      </c>
      <c r="G42" s="115">
        <v>4452</v>
      </c>
      <c r="H42" s="38" t="s">
        <v>37</v>
      </c>
      <c r="I42" s="89" t="s">
        <v>20</v>
      </c>
      <c r="J42" s="90"/>
    </row>
    <row r="43" spans="1:10" ht="27" customHeight="1" x14ac:dyDescent="0.15">
      <c r="A43" s="113"/>
      <c r="B43" s="114"/>
      <c r="C43" s="14" t="s">
        <v>13</v>
      </c>
      <c r="D43" s="15" t="s">
        <v>10</v>
      </c>
      <c r="E43" s="118">
        <v>5</v>
      </c>
      <c r="F43" s="39">
        <v>771</v>
      </c>
      <c r="G43" s="116"/>
      <c r="H43" s="40" t="s">
        <v>11</v>
      </c>
      <c r="I43" s="91" t="s">
        <v>42</v>
      </c>
      <c r="J43" s="92"/>
    </row>
    <row r="44" spans="1:10" ht="27" customHeight="1" x14ac:dyDescent="0.15">
      <c r="A44" s="113"/>
      <c r="B44" s="114"/>
      <c r="C44" s="14" t="s">
        <v>15</v>
      </c>
      <c r="D44" s="15" t="s">
        <v>10</v>
      </c>
      <c r="E44" s="119"/>
      <c r="F44" s="39">
        <v>481</v>
      </c>
      <c r="G44" s="116"/>
      <c r="H44" s="40" t="s">
        <v>11</v>
      </c>
      <c r="I44" s="91" t="s">
        <v>37</v>
      </c>
      <c r="J44" s="92"/>
    </row>
    <row r="45" spans="1:10" ht="27" customHeight="1" x14ac:dyDescent="0.15">
      <c r="A45" s="113"/>
      <c r="B45" s="114"/>
      <c r="C45" s="14" t="s">
        <v>16</v>
      </c>
      <c r="D45" s="15" t="s">
        <v>10</v>
      </c>
      <c r="E45" s="120"/>
      <c r="F45" s="39">
        <v>36</v>
      </c>
      <c r="G45" s="116"/>
      <c r="H45" s="40" t="s">
        <v>11</v>
      </c>
      <c r="I45" s="91" t="s">
        <v>64</v>
      </c>
      <c r="J45" s="92"/>
    </row>
    <row r="46" spans="1:10" ht="27" customHeight="1" x14ac:dyDescent="0.15">
      <c r="A46" s="113"/>
      <c r="B46" s="114"/>
      <c r="C46" s="14" t="s">
        <v>18</v>
      </c>
      <c r="D46" s="15" t="s">
        <v>10</v>
      </c>
      <c r="E46" s="41">
        <v>46</v>
      </c>
      <c r="F46" s="39">
        <v>53</v>
      </c>
      <c r="G46" s="117"/>
      <c r="H46" s="40" t="s">
        <v>11</v>
      </c>
      <c r="I46" s="91" t="s">
        <v>14</v>
      </c>
      <c r="J46" s="92"/>
    </row>
    <row r="47" spans="1:10" ht="27" customHeight="1" x14ac:dyDescent="0.15">
      <c r="A47" s="113"/>
      <c r="B47" s="114"/>
      <c r="C47" s="14" t="s">
        <v>19</v>
      </c>
      <c r="D47" s="15" t="s">
        <v>10</v>
      </c>
      <c r="E47" s="41">
        <v>0</v>
      </c>
      <c r="F47" s="39">
        <v>9</v>
      </c>
      <c r="G47" s="39">
        <v>681</v>
      </c>
      <c r="H47" s="40" t="s">
        <v>11</v>
      </c>
      <c r="I47" s="91" t="s">
        <v>37</v>
      </c>
      <c r="J47" s="92"/>
    </row>
    <row r="48" spans="1:10" ht="27" customHeight="1" thickBot="1" x14ac:dyDescent="0.2">
      <c r="A48" s="113"/>
      <c r="B48" s="114"/>
      <c r="C48" s="28" t="s">
        <v>21</v>
      </c>
      <c r="D48" s="29" t="s">
        <v>10</v>
      </c>
      <c r="E48" s="73">
        <f>+SUM(E42:E47)</f>
        <v>92</v>
      </c>
      <c r="F48" s="74">
        <f>+SUM(F42:F47)</f>
        <v>1355</v>
      </c>
      <c r="G48" s="42">
        <f>+SUM(G42:G47)</f>
        <v>5133</v>
      </c>
      <c r="H48" s="43">
        <v>8213</v>
      </c>
      <c r="I48" s="93">
        <f>SUM(E48:H48)</f>
        <v>14793</v>
      </c>
      <c r="J48" s="94"/>
    </row>
    <row r="49" spans="1:10" ht="27" customHeight="1" thickBot="1" x14ac:dyDescent="0.2">
      <c r="A49" s="99" t="s">
        <v>22</v>
      </c>
      <c r="B49" s="100"/>
      <c r="C49" s="100"/>
      <c r="D49" s="30" t="s">
        <v>23</v>
      </c>
      <c r="E49" s="44" t="s">
        <v>11</v>
      </c>
      <c r="F49" s="45">
        <v>120229643</v>
      </c>
      <c r="G49" s="45">
        <v>3695187</v>
      </c>
      <c r="H49" s="46">
        <v>387583</v>
      </c>
      <c r="I49" s="101">
        <f>F49+G49+H49</f>
        <v>124312413</v>
      </c>
      <c r="J49" s="102"/>
    </row>
    <row r="50" spans="1:10" ht="27" customHeight="1" thickBot="1" x14ac:dyDescent="0.2">
      <c r="A50" s="103" t="s">
        <v>24</v>
      </c>
      <c r="B50" s="104"/>
      <c r="C50" s="104"/>
      <c r="D50" s="18" t="s">
        <v>25</v>
      </c>
      <c r="E50" s="105" t="s">
        <v>81</v>
      </c>
      <c r="F50" s="106"/>
      <c r="G50" s="106"/>
      <c r="H50" s="107"/>
      <c r="I50" s="108">
        <v>97.9</v>
      </c>
      <c r="J50" s="109"/>
    </row>
    <row r="51" spans="1:10" ht="27" customHeight="1" thickBot="1" x14ac:dyDescent="0.2">
      <c r="A51" s="134" t="s">
        <v>26</v>
      </c>
      <c r="B51" s="19" t="s">
        <v>27</v>
      </c>
      <c r="C51" s="19"/>
      <c r="D51" s="20" t="s">
        <v>28</v>
      </c>
      <c r="E51" s="36">
        <v>4539948</v>
      </c>
      <c r="F51" s="37">
        <v>14490569</v>
      </c>
      <c r="G51" s="37">
        <v>552736</v>
      </c>
      <c r="H51" s="47">
        <v>28294</v>
      </c>
      <c r="I51" s="95">
        <f>F51+G51</f>
        <v>15043305</v>
      </c>
      <c r="J51" s="96"/>
    </row>
    <row r="52" spans="1:10" ht="27" customHeight="1" thickBot="1" x14ac:dyDescent="0.2">
      <c r="A52" s="135"/>
      <c r="B52" s="21" t="s">
        <v>29</v>
      </c>
      <c r="C52" s="21"/>
      <c r="D52" s="22" t="s">
        <v>28</v>
      </c>
      <c r="E52" s="41">
        <v>4527608</v>
      </c>
      <c r="F52" s="39">
        <v>13450393</v>
      </c>
      <c r="G52" s="39">
        <v>415332</v>
      </c>
      <c r="H52" s="48">
        <v>19805</v>
      </c>
      <c r="I52" s="78">
        <f>+F52+G52</f>
        <v>13865725</v>
      </c>
      <c r="J52" s="79"/>
    </row>
    <row r="53" spans="1:10" ht="27" customHeight="1" thickBot="1" x14ac:dyDescent="0.2">
      <c r="A53" s="135"/>
      <c r="B53" s="21" t="s">
        <v>30</v>
      </c>
      <c r="C53" s="21"/>
      <c r="D53" s="22" t="s">
        <v>65</v>
      </c>
      <c r="E53" s="75">
        <f>+ROUND(E52/E51*100,1)</f>
        <v>99.7</v>
      </c>
      <c r="F53" s="68">
        <f>+ROUND(F52/F51*100,1)</f>
        <v>92.8</v>
      </c>
      <c r="G53" s="68">
        <f>+ROUND(G52/G51*100,1)</f>
        <v>75.099999999999994</v>
      </c>
      <c r="H53" s="49">
        <v>70</v>
      </c>
      <c r="I53" s="129">
        <f>+ROUND(I52/I51*100,1)</f>
        <v>92.2</v>
      </c>
      <c r="J53" s="130"/>
    </row>
    <row r="54" spans="1:10" ht="27" customHeight="1" thickBot="1" x14ac:dyDescent="0.2">
      <c r="A54" s="135"/>
      <c r="B54" s="21" t="s">
        <v>32</v>
      </c>
      <c r="C54" s="21"/>
      <c r="D54" s="22" t="s">
        <v>28</v>
      </c>
      <c r="E54" s="41">
        <v>4524373</v>
      </c>
      <c r="F54" s="39">
        <v>13080568</v>
      </c>
      <c r="G54" s="39">
        <v>415332</v>
      </c>
      <c r="H54" s="48">
        <v>19805</v>
      </c>
      <c r="I54" s="78">
        <f>F54+G54</f>
        <v>13495900</v>
      </c>
      <c r="J54" s="79"/>
    </row>
    <row r="55" spans="1:10" ht="27" customHeight="1" thickBot="1" x14ac:dyDescent="0.2">
      <c r="A55" s="135"/>
      <c r="B55" s="21" t="s">
        <v>33</v>
      </c>
      <c r="C55" s="21"/>
      <c r="D55" s="22" t="s">
        <v>66</v>
      </c>
      <c r="E55" s="75">
        <f>+ROUND(E54/E51*100,1)</f>
        <v>99.7</v>
      </c>
      <c r="F55" s="68">
        <f>+ROUND(F54/F51*100,1)</f>
        <v>90.3</v>
      </c>
      <c r="G55" s="68">
        <f>+ROUND(G54/G51*100,1)</f>
        <v>75.099999999999994</v>
      </c>
      <c r="H55" s="50">
        <v>70</v>
      </c>
      <c r="I55" s="97">
        <f>+ROUND(I54/I51*100,1)</f>
        <v>89.7</v>
      </c>
      <c r="J55" s="98"/>
    </row>
    <row r="56" spans="1:10" ht="27" customHeight="1" thickBot="1" x14ac:dyDescent="0.2">
      <c r="A56" s="135"/>
      <c r="B56" s="21" t="s">
        <v>35</v>
      </c>
      <c r="C56" s="21"/>
      <c r="D56" s="22" t="s">
        <v>28</v>
      </c>
      <c r="E56" s="41">
        <v>13742</v>
      </c>
      <c r="F56" s="39">
        <v>44920</v>
      </c>
      <c r="G56" s="39">
        <v>2097.7449999999999</v>
      </c>
      <c r="H56" s="40" t="s">
        <v>12</v>
      </c>
      <c r="I56" s="78">
        <f>F56+G56</f>
        <v>47017.745000000003</v>
      </c>
      <c r="J56" s="79"/>
    </row>
    <row r="57" spans="1:10" ht="27" customHeight="1" thickBot="1" x14ac:dyDescent="0.2">
      <c r="A57" s="135"/>
      <c r="B57" s="21" t="s">
        <v>38</v>
      </c>
      <c r="C57" s="21"/>
      <c r="D57" s="22" t="s">
        <v>28</v>
      </c>
      <c r="E57" s="41">
        <v>12438</v>
      </c>
      <c r="F57" s="39">
        <v>39819</v>
      </c>
      <c r="G57" s="39">
        <f>ROUND(G51/365,0)</f>
        <v>1514</v>
      </c>
      <c r="H57" s="40" t="s">
        <v>12</v>
      </c>
      <c r="I57" s="78">
        <f>F57+G57</f>
        <v>41333</v>
      </c>
      <c r="J57" s="79"/>
    </row>
    <row r="58" spans="1:10" ht="27" customHeight="1" thickBot="1" x14ac:dyDescent="0.2">
      <c r="A58" s="135"/>
      <c r="B58" s="21" t="s">
        <v>40</v>
      </c>
      <c r="C58" s="21"/>
      <c r="D58" s="22" t="s">
        <v>67</v>
      </c>
      <c r="E58" s="51" t="s">
        <v>11</v>
      </c>
      <c r="F58" s="39">
        <v>372</v>
      </c>
      <c r="G58" s="39">
        <f>+ROUND(G56/G49*1000*1000,0)</f>
        <v>568</v>
      </c>
      <c r="H58" s="40" t="s">
        <v>20</v>
      </c>
      <c r="I58" s="78">
        <f>+ROUND(I56/(F49+G49)*1000*1000,0)</f>
        <v>379</v>
      </c>
      <c r="J58" s="79"/>
    </row>
    <row r="59" spans="1:10" ht="27" customHeight="1" thickBot="1" x14ac:dyDescent="0.2">
      <c r="A59" s="135"/>
      <c r="B59" s="23" t="s">
        <v>43</v>
      </c>
      <c r="C59" s="23"/>
      <c r="D59" s="24" t="s">
        <v>68</v>
      </c>
      <c r="E59" s="52" t="s">
        <v>11</v>
      </c>
      <c r="F59" s="42">
        <v>330</v>
      </c>
      <c r="G59" s="42">
        <f>+ROUND(G57/G49*1000*1000,0)</f>
        <v>410</v>
      </c>
      <c r="H59" s="53">
        <v>200</v>
      </c>
      <c r="I59" s="110">
        <f>+ROUND(I57/(F49+G49)*1000*1000,0)</f>
        <v>334</v>
      </c>
      <c r="J59" s="111"/>
    </row>
    <row r="60" spans="1:10" ht="27" customHeight="1" x14ac:dyDescent="0.15">
      <c r="A60" s="121" t="s">
        <v>45</v>
      </c>
      <c r="B60" s="19" t="s">
        <v>46</v>
      </c>
      <c r="C60" s="19"/>
      <c r="D60" s="20" t="s">
        <v>28</v>
      </c>
      <c r="E60" s="36">
        <f>E64+E68+E69</f>
        <v>4689251</v>
      </c>
      <c r="F60" s="37">
        <f>F64+F68+F69</f>
        <v>10570359</v>
      </c>
      <c r="G60" s="76">
        <f>G61+G68+G69</f>
        <v>593928.72100000002</v>
      </c>
      <c r="H60" s="38" t="s">
        <v>37</v>
      </c>
      <c r="I60" s="69">
        <f>+I64+I68+I69</f>
        <v>15259610</v>
      </c>
      <c r="J60" s="54">
        <v>1</v>
      </c>
    </row>
    <row r="61" spans="1:10" ht="27" customHeight="1" x14ac:dyDescent="0.15">
      <c r="A61" s="122"/>
      <c r="B61" s="124" t="s">
        <v>47</v>
      </c>
      <c r="C61" s="14" t="s">
        <v>48</v>
      </c>
      <c r="D61" s="22" t="s">
        <v>28</v>
      </c>
      <c r="E61" s="41">
        <v>3857642</v>
      </c>
      <c r="F61" s="55">
        <v>3474963</v>
      </c>
      <c r="G61" s="131">
        <v>256913.274</v>
      </c>
      <c r="H61" s="40" t="s">
        <v>37</v>
      </c>
      <c r="I61" s="70">
        <f>E61+F61</f>
        <v>7332605</v>
      </c>
      <c r="J61" s="71">
        <f>I61/$I$60</f>
        <v>0.48052374864102032</v>
      </c>
    </row>
    <row r="62" spans="1:10" ht="27" customHeight="1" x14ac:dyDescent="0.15">
      <c r="A62" s="122"/>
      <c r="B62" s="125"/>
      <c r="C62" s="14" t="s">
        <v>49</v>
      </c>
      <c r="D62" s="22" t="s">
        <v>28</v>
      </c>
      <c r="E62" s="41">
        <v>62258</v>
      </c>
      <c r="F62" s="55">
        <v>159003</v>
      </c>
      <c r="G62" s="132"/>
      <c r="H62" s="40" t="s">
        <v>12</v>
      </c>
      <c r="I62" s="70">
        <f>E62+F62</f>
        <v>221261</v>
      </c>
      <c r="J62" s="71">
        <f t="shared" ref="J62:J69" si="2">I62/$I$60</f>
        <v>1.44997807938735E-2</v>
      </c>
    </row>
    <row r="63" spans="1:10" ht="27" customHeight="1" x14ac:dyDescent="0.15">
      <c r="A63" s="122"/>
      <c r="B63" s="125"/>
      <c r="C63" s="14" t="s">
        <v>50</v>
      </c>
      <c r="D63" s="22" t="s">
        <v>28</v>
      </c>
      <c r="E63" s="41">
        <v>667997</v>
      </c>
      <c r="F63" s="55">
        <v>3154616</v>
      </c>
      <c r="G63" s="132"/>
      <c r="H63" s="40" t="s">
        <v>12</v>
      </c>
      <c r="I63" s="70">
        <f>E63+F63</f>
        <v>3822613</v>
      </c>
      <c r="J63" s="71">
        <f t="shared" si="2"/>
        <v>0.25050528814301282</v>
      </c>
    </row>
    <row r="64" spans="1:10" ht="27" customHeight="1" x14ac:dyDescent="0.15">
      <c r="A64" s="122"/>
      <c r="B64" s="126"/>
      <c r="C64" s="14" t="s">
        <v>21</v>
      </c>
      <c r="D64" s="22" t="s">
        <v>28</v>
      </c>
      <c r="E64" s="41">
        <f>SUM(E61:E63)</f>
        <v>4587897</v>
      </c>
      <c r="F64" s="55">
        <f>SUM(F61:F63)</f>
        <v>6788582</v>
      </c>
      <c r="G64" s="133"/>
      <c r="H64" s="40" t="s">
        <v>69</v>
      </c>
      <c r="I64" s="70">
        <f>SUM(I61:I63)</f>
        <v>11376479</v>
      </c>
      <c r="J64" s="71">
        <f t="shared" si="2"/>
        <v>0.74552881757790668</v>
      </c>
    </row>
    <row r="65" spans="1:10" ht="27" customHeight="1" x14ac:dyDescent="0.15">
      <c r="A65" s="122"/>
      <c r="B65" s="124" t="s">
        <v>51</v>
      </c>
      <c r="C65" s="14" t="s">
        <v>52</v>
      </c>
      <c r="D65" s="22" t="s">
        <v>28</v>
      </c>
      <c r="E65" s="41">
        <v>41226</v>
      </c>
      <c r="F65" s="55">
        <v>491515</v>
      </c>
      <c r="G65" s="55">
        <v>45472.2</v>
      </c>
      <c r="H65" s="40" t="s">
        <v>20</v>
      </c>
      <c r="I65" s="70">
        <f>E65+F65</f>
        <v>532741</v>
      </c>
      <c r="J65" s="71">
        <f t="shared" si="2"/>
        <v>3.4911835885713983E-2</v>
      </c>
    </row>
    <row r="66" spans="1:10" ht="27" customHeight="1" x14ac:dyDescent="0.15">
      <c r="A66" s="122"/>
      <c r="B66" s="125"/>
      <c r="C66" s="14" t="s">
        <v>53</v>
      </c>
      <c r="D66" s="22" t="s">
        <v>28</v>
      </c>
      <c r="E66" s="41">
        <v>11124</v>
      </c>
      <c r="F66" s="55">
        <v>987986</v>
      </c>
      <c r="G66" s="55">
        <v>115729.14</v>
      </c>
      <c r="H66" s="40" t="s">
        <v>14</v>
      </c>
      <c r="I66" s="70">
        <f>E66+F66</f>
        <v>999110</v>
      </c>
      <c r="J66" s="71">
        <f t="shared" si="2"/>
        <v>6.5474150387853952E-2</v>
      </c>
    </row>
    <row r="67" spans="1:10" ht="27" customHeight="1" x14ac:dyDescent="0.15">
      <c r="A67" s="122"/>
      <c r="B67" s="125"/>
      <c r="C67" s="14" t="s">
        <v>54</v>
      </c>
      <c r="D67" s="22" t="s">
        <v>28</v>
      </c>
      <c r="E67" s="41">
        <v>16006</v>
      </c>
      <c r="F67" s="55">
        <v>1891386</v>
      </c>
      <c r="G67" s="55">
        <v>146484.38800000001</v>
      </c>
      <c r="H67" s="40" t="s">
        <v>14</v>
      </c>
      <c r="I67" s="70">
        <f>E67+F67</f>
        <v>1907392</v>
      </c>
      <c r="J67" s="71">
        <f t="shared" si="2"/>
        <v>0.12499611720089832</v>
      </c>
    </row>
    <row r="68" spans="1:10" ht="27" customHeight="1" x14ac:dyDescent="0.15">
      <c r="A68" s="122"/>
      <c r="B68" s="126"/>
      <c r="C68" s="14" t="s">
        <v>21</v>
      </c>
      <c r="D68" s="22" t="s">
        <v>28</v>
      </c>
      <c r="E68" s="65">
        <f>SUM(E65:E67)</f>
        <v>68356</v>
      </c>
      <c r="F68" s="56">
        <f>SUM(F65:F67)</f>
        <v>3370887</v>
      </c>
      <c r="G68" s="56">
        <f>SUM(G65:G67)</f>
        <v>307685.728</v>
      </c>
      <c r="H68" s="57" t="s">
        <v>37</v>
      </c>
      <c r="I68" s="77">
        <f>SUM(I65:I67)</f>
        <v>3439243</v>
      </c>
      <c r="J68" s="71">
        <f t="shared" si="2"/>
        <v>0.22538210347446624</v>
      </c>
    </row>
    <row r="69" spans="1:10" ht="27" customHeight="1" x14ac:dyDescent="0.15">
      <c r="A69" s="122"/>
      <c r="B69" s="31" t="s">
        <v>70</v>
      </c>
      <c r="C69" s="32"/>
      <c r="D69" s="33" t="s">
        <v>28</v>
      </c>
      <c r="E69" s="41">
        <v>32998</v>
      </c>
      <c r="F69" s="56">
        <v>410890</v>
      </c>
      <c r="G69" s="56">
        <v>29329.719000000001</v>
      </c>
      <c r="H69" s="57" t="s">
        <v>11</v>
      </c>
      <c r="I69" s="77">
        <f>E69+F69</f>
        <v>443888</v>
      </c>
      <c r="J69" s="71">
        <f t="shared" si="2"/>
        <v>2.9089078947627103E-2</v>
      </c>
    </row>
    <row r="70" spans="1:10" ht="27" customHeight="1" thickBot="1" x14ac:dyDescent="0.2">
      <c r="A70" s="123"/>
      <c r="B70" s="23" t="s">
        <v>56</v>
      </c>
      <c r="C70" s="23"/>
      <c r="D70" s="17" t="s">
        <v>28</v>
      </c>
      <c r="E70" s="58" t="s">
        <v>77</v>
      </c>
      <c r="F70" s="59">
        <v>4523263</v>
      </c>
      <c r="G70" s="59">
        <v>35393.095999999998</v>
      </c>
      <c r="H70" s="60" t="s">
        <v>14</v>
      </c>
      <c r="I70" s="59">
        <f>F70</f>
        <v>4523263</v>
      </c>
      <c r="J70" s="61" t="s">
        <v>71</v>
      </c>
    </row>
    <row r="71" spans="1:10" ht="21.95" customHeight="1" x14ac:dyDescent="0.15">
      <c r="B71" s="34" t="s">
        <v>72</v>
      </c>
    </row>
    <row r="72" spans="1:10" ht="21.95" customHeight="1" x14ac:dyDescent="0.15">
      <c r="B72" s="25" t="s">
        <v>78</v>
      </c>
    </row>
    <row r="73" spans="1:10" ht="21.95" customHeight="1" x14ac:dyDescent="0.15">
      <c r="B73" s="25" t="s">
        <v>73</v>
      </c>
    </row>
    <row r="74" spans="1:10" ht="21.95" customHeight="1" x14ac:dyDescent="0.15">
      <c r="B74" s="25" t="s">
        <v>74</v>
      </c>
    </row>
    <row r="75" spans="1:10" ht="21.95" customHeight="1" x14ac:dyDescent="0.15">
      <c r="B75" s="25" t="s">
        <v>75</v>
      </c>
    </row>
    <row r="76" spans="1:10" ht="27" customHeight="1" x14ac:dyDescent="0.15"/>
    <row r="77" spans="1:10" ht="27" customHeight="1" x14ac:dyDescent="0.15"/>
    <row r="78" spans="1:10" ht="27" customHeight="1" x14ac:dyDescent="0.15"/>
    <row r="79" spans="1:10" ht="27" customHeight="1" x14ac:dyDescent="0.15"/>
    <row r="80" spans="1:1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sheetData>
  <mergeCells count="57">
    <mergeCell ref="A60:A70"/>
    <mergeCell ref="B61:B64"/>
    <mergeCell ref="G61:G64"/>
    <mergeCell ref="B65:B68"/>
    <mergeCell ref="A51:A59"/>
    <mergeCell ref="I56:J56"/>
    <mergeCell ref="I57:J57"/>
    <mergeCell ref="I58:J58"/>
    <mergeCell ref="I59:J59"/>
    <mergeCell ref="I48:J48"/>
    <mergeCell ref="I51:J51"/>
    <mergeCell ref="I52:J52"/>
    <mergeCell ref="I53:J53"/>
    <mergeCell ref="I54:J54"/>
    <mergeCell ref="I55:J55"/>
    <mergeCell ref="A49:C49"/>
    <mergeCell ref="I49:J49"/>
    <mergeCell ref="A50:C50"/>
    <mergeCell ref="E50:H50"/>
    <mergeCell ref="I50:J50"/>
    <mergeCell ref="I21:J21"/>
    <mergeCell ref="I22:J22"/>
    <mergeCell ref="A41:D41"/>
    <mergeCell ref="A42:B48"/>
    <mergeCell ref="G42:G46"/>
    <mergeCell ref="I42:J42"/>
    <mergeCell ref="E43:E45"/>
    <mergeCell ref="I43:J43"/>
    <mergeCell ref="I44:J44"/>
    <mergeCell ref="I45:J45"/>
    <mergeCell ref="I46:J46"/>
    <mergeCell ref="I47:J47"/>
    <mergeCell ref="A23:A33"/>
    <mergeCell ref="B24:B27"/>
    <mergeCell ref="B28:B32"/>
    <mergeCell ref="A14:A22"/>
    <mergeCell ref="A12:C12"/>
    <mergeCell ref="I12:J12"/>
    <mergeCell ref="A13:C13"/>
    <mergeCell ref="E13:H13"/>
    <mergeCell ref="I13:J13"/>
    <mergeCell ref="I19:J19"/>
    <mergeCell ref="I20:J20"/>
    <mergeCell ref="A4:D4"/>
    <mergeCell ref="A5:B11"/>
    <mergeCell ref="I5:J5"/>
    <mergeCell ref="I6:J6"/>
    <mergeCell ref="I7:J7"/>
    <mergeCell ref="I8:J8"/>
    <mergeCell ref="I9:J9"/>
    <mergeCell ref="I10:J10"/>
    <mergeCell ref="I11:J11"/>
    <mergeCell ref="I14:J14"/>
    <mergeCell ref="I15:J15"/>
    <mergeCell ref="I16:J16"/>
    <mergeCell ref="I17:J17"/>
    <mergeCell ref="I18:J18"/>
  </mergeCells>
  <phoneticPr fontId="2"/>
  <printOptions horizontalCentered="1"/>
  <pageMargins left="0.98425196850393704" right="0.59055118110236227" top="0.19685039370078741" bottom="0.39370078740157483" header="0.51181102362204722" footer="0.27559055118110237"/>
  <pageSetup paperSize="9" scale="44" orientation="portrait" r:id="rId1"/>
  <headerFooter alignWithMargins="0"/>
  <ignoredErrors>
    <ignoredError sqref="E27"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vt:lpstr>
      <vt:lpstr>'29'!Print_Area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2019-05-07T10:03:34Z</cp:lastPrinted>
  <dcterms:created xsi:type="dcterms:W3CDTF">2017-03-07T10:54:52Z</dcterms:created>
  <dcterms:modified xsi:type="dcterms:W3CDTF">2019-06-12T00:19:53Z</dcterms:modified>
</cp:coreProperties>
</file>