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9長野県の水道\Excel\後は最終チェックのみ\"/>
    </mc:Choice>
  </mc:AlternateContent>
  <bookViews>
    <workbookView xWindow="0" yWindow="0" windowWidth="20490" windowHeight="7920"/>
  </bookViews>
  <sheets>
    <sheet name="29" sheetId="1" r:id="rId1"/>
  </sheets>
  <definedNames>
    <definedName name="Export" localSheetId="0">'29'!#REF!</definedName>
    <definedName name="_xlnm.Print_Area" localSheetId="0">'29'!$A$1:$P$39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M20" i="1"/>
  <c r="M21" i="1"/>
  <c r="L20" i="1"/>
  <c r="L21" i="1"/>
  <c r="K20" i="1"/>
  <c r="K21" i="1"/>
  <c r="K22" i="1"/>
  <c r="J20" i="1"/>
  <c r="J21" i="1"/>
  <c r="J22" i="1"/>
  <c r="I20" i="1"/>
  <c r="I21" i="1"/>
  <c r="H20" i="1"/>
  <c r="E12" i="1" l="1"/>
  <c r="F12" i="1"/>
  <c r="G12" i="1"/>
  <c r="H12" i="1"/>
  <c r="I12" i="1"/>
  <c r="J12" i="1"/>
  <c r="K12" i="1"/>
  <c r="L12" i="1"/>
  <c r="M12" i="1"/>
  <c r="N12" i="1"/>
  <c r="O12" i="1"/>
  <c r="P12" i="1"/>
  <c r="H19" i="1"/>
  <c r="I19" i="1"/>
  <c r="J19" i="1"/>
  <c r="K19" i="1"/>
  <c r="K23" i="1" s="1"/>
  <c r="L19" i="1"/>
  <c r="M19" i="1"/>
  <c r="J23" i="1"/>
  <c r="E22" i="1"/>
  <c r="E23" i="1" s="1"/>
  <c r="F23" i="1"/>
  <c r="G23" i="1"/>
  <c r="E28" i="1"/>
  <c r="I28" i="1" s="1"/>
  <c r="G28" i="1"/>
  <c r="K28" i="1"/>
  <c r="M28" i="1"/>
  <c r="E29" i="1"/>
  <c r="K29" i="1" s="1"/>
  <c r="I29" i="1"/>
  <c r="M29" i="1"/>
  <c r="E30" i="1"/>
  <c r="G30" i="1" s="1"/>
  <c r="E31" i="1"/>
  <c r="F32" i="1"/>
  <c r="H32" i="1"/>
  <c r="J32" i="1"/>
  <c r="L32" i="1"/>
  <c r="I22" i="1" l="1"/>
  <c r="I23" i="1" s="1"/>
  <c r="H22" i="1"/>
  <c r="H23" i="1" s="1"/>
  <c r="M23" i="1" s="1"/>
  <c r="I30" i="1"/>
  <c r="M30" i="1"/>
  <c r="K30" i="1"/>
  <c r="G29" i="1"/>
  <c r="E32" i="1"/>
  <c r="G32" i="1" s="1"/>
  <c r="L23" i="1" l="1"/>
  <c r="I32" i="1"/>
  <c r="K32" i="1"/>
  <c r="M32" i="1"/>
</calcChain>
</file>

<file path=xl/sharedStrings.xml><?xml version="1.0" encoding="utf-8"?>
<sst xmlns="http://schemas.openxmlformats.org/spreadsheetml/2006/main" count="84" uniqueCount="37">
  <si>
    <t>計</t>
    <rPh sb="0" eb="1">
      <t>ケイ</t>
    </rPh>
    <phoneticPr fontId="4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</si>
  <si>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4"/>
  </si>
  <si>
    <t>長野県</t>
    <rPh sb="0" eb="3">
      <t>ナガノケン</t>
    </rPh>
    <phoneticPr fontId="4"/>
  </si>
  <si>
    <t>松本</t>
    <rPh sb="0" eb="2">
      <t>マツモト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</si>
  <si>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</si>
  <si>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上伊那</t>
    <rPh sb="0" eb="3">
      <t>カミイナ</t>
    </rPh>
    <phoneticPr fontId="4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</si>
  <si>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4"/>
  </si>
  <si>
    <t>佐久</t>
    <rPh sb="0" eb="2">
      <t>サク</t>
    </rPh>
    <phoneticPr fontId="4"/>
  </si>
  <si>
    <t>割合(%)</t>
    <rPh sb="0" eb="2">
      <t>ワリアイ</t>
    </rPh>
    <phoneticPr fontId="5"/>
  </si>
  <si>
    <t>延長(m)</t>
    <rPh sb="0" eb="2">
      <t>エンチョウ</t>
    </rPh>
    <phoneticPr fontId="5"/>
  </si>
  <si>
    <t>敷設替えに伴う敷設</t>
    <rPh sb="0" eb="2">
      <t>フセツ</t>
    </rPh>
    <rPh sb="2" eb="3">
      <t>ガ</t>
    </rPh>
    <rPh sb="5" eb="6">
      <t>トモナ</t>
    </rPh>
    <rPh sb="7" eb="9">
      <t>フセツ</t>
    </rPh>
    <phoneticPr fontId="5"/>
  </si>
  <si>
    <t>19年以下経過</t>
    <rPh sb="2" eb="3">
      <t>ネン</t>
    </rPh>
    <rPh sb="3" eb="5">
      <t>イカ</t>
    </rPh>
    <rPh sb="5" eb="7">
      <t>ケイカ</t>
    </rPh>
    <phoneticPr fontId="5"/>
  </si>
  <si>
    <t>20～39年経過</t>
    <rPh sb="5" eb="6">
      <t>ネン</t>
    </rPh>
    <rPh sb="6" eb="8">
      <t>ケイカ</t>
    </rPh>
    <phoneticPr fontId="5"/>
  </si>
  <si>
    <t>40年以上経過</t>
    <rPh sb="2" eb="3">
      <t>ネン</t>
    </rPh>
    <rPh sb="3" eb="5">
      <t>イジョウ</t>
    </rPh>
    <rPh sb="5" eb="7">
      <t>ケイカ</t>
    </rPh>
    <phoneticPr fontId="5"/>
  </si>
  <si>
    <t>総管路
延長（m）</t>
    <rPh sb="0" eb="1">
      <t>ソウ</t>
    </rPh>
    <rPh sb="1" eb="3">
      <t>カンロ</t>
    </rPh>
    <rPh sb="4" eb="6">
      <t>エンチョウ</t>
    </rPh>
    <phoneticPr fontId="5"/>
  </si>
  <si>
    <t>管路経年化状況</t>
    <rPh sb="0" eb="2">
      <t>カンロ</t>
    </rPh>
    <rPh sb="2" eb="5">
      <t>ケイネンカ</t>
    </rPh>
    <rPh sb="5" eb="7">
      <t>ジョウキョウ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</si>
  <si>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</si>
  <si>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（他、導水トンネル3,307ｍ）</t>
    <rPh sb="1" eb="2">
      <t>ホカ</t>
    </rPh>
    <rPh sb="3" eb="5">
      <t>ドウスイ</t>
    </rPh>
    <phoneticPr fontId="4"/>
  </si>
  <si>
    <t>耐震管の割合(%)
〔C〕/〔A〕</t>
    <rPh sb="0" eb="2">
      <t>タイシン</t>
    </rPh>
    <rPh sb="2" eb="3">
      <t>カン</t>
    </rPh>
    <rPh sb="4" eb="6">
      <t>ワリアイ</t>
    </rPh>
    <phoneticPr fontId="4"/>
  </si>
  <si>
    <t>うち耐震管
(m)
〔C〕</t>
    <rPh sb="2" eb="4">
      <t>タイシン</t>
    </rPh>
    <rPh sb="4" eb="5">
      <t>クダ</t>
    </rPh>
    <phoneticPr fontId="4"/>
  </si>
  <si>
    <t>うち耐震管
(m)</t>
    <rPh sb="2" eb="4">
      <t>タイシン</t>
    </rPh>
    <rPh sb="4" eb="5">
      <t>クダ</t>
    </rPh>
    <phoneticPr fontId="4"/>
  </si>
  <si>
    <t>耐震適合性
のある管の
割合（%)
〔B〕/〔A〕</t>
    <rPh sb="0" eb="2">
      <t>タイシン</t>
    </rPh>
    <rPh sb="9" eb="10">
      <t>カン</t>
    </rPh>
    <rPh sb="12" eb="14">
      <t>ワリアイ</t>
    </rPh>
    <phoneticPr fontId="4"/>
  </si>
  <si>
    <t>耐震適合性のない管
(m)</t>
    <rPh sb="0" eb="2">
      <t>タイシン</t>
    </rPh>
    <rPh sb="2" eb="5">
      <t>テキゴウセイ</t>
    </rPh>
    <rPh sb="8" eb="9">
      <t>クダ</t>
    </rPh>
    <phoneticPr fontId="4"/>
  </si>
  <si>
    <t>耐震適合性のある管
(m)
〔B〕</t>
    <rPh sb="0" eb="2">
      <t>タイシン</t>
    </rPh>
    <rPh sb="2" eb="5">
      <t>テキゴウセイ</t>
    </rPh>
    <rPh sb="8" eb="9">
      <t>クダ</t>
    </rPh>
    <phoneticPr fontId="4"/>
  </si>
  <si>
    <t>総延長
(m)
〔A〕</t>
    <rPh sb="0" eb="3">
      <t>ソウエンチョウ</t>
    </rPh>
    <phoneticPr fontId="4"/>
  </si>
  <si>
    <t>耐震適合性のある管
(m)</t>
    <rPh sb="0" eb="2">
      <t>タイシン</t>
    </rPh>
    <rPh sb="2" eb="5">
      <t>テキゴウセイ</t>
    </rPh>
    <rPh sb="8" eb="9">
      <t>クダ</t>
    </rPh>
    <phoneticPr fontId="4"/>
  </si>
  <si>
    <t>ステンレス管</t>
    <rPh sb="5" eb="6">
      <t>カン</t>
    </rPh>
    <phoneticPr fontId="4"/>
  </si>
  <si>
    <t>送水管</t>
    <rPh sb="0" eb="3">
      <t>ソウスイカン</t>
    </rPh>
    <phoneticPr fontId="4"/>
  </si>
  <si>
    <t>管種別延長（すべて基幹管路）</t>
    <rPh sb="0" eb="1">
      <t>カン</t>
    </rPh>
    <rPh sb="1" eb="3">
      <t>シュベツ</t>
    </rPh>
    <rPh sb="3" eb="5">
      <t>エンチョウ</t>
    </rPh>
    <rPh sb="9" eb="11">
      <t>キカン</t>
    </rPh>
    <rPh sb="11" eb="13">
      <t>カンロ</t>
    </rPh>
    <phoneticPr fontId="4"/>
  </si>
  <si>
    <t>ポリエチレン管</t>
    <rPh sb="6" eb="7">
      <t>カン</t>
    </rPh>
    <phoneticPr fontId="4"/>
  </si>
  <si>
    <t>鋼管</t>
    <rPh sb="0" eb="2">
      <t>コウカン</t>
    </rPh>
    <phoneticPr fontId="4"/>
  </si>
  <si>
    <t>ダクタイル鋳鉄管</t>
    <rPh sb="5" eb="7">
      <t>チュウテツ</t>
    </rPh>
    <rPh sb="7" eb="8">
      <t>カン</t>
    </rPh>
    <phoneticPr fontId="4"/>
  </si>
  <si>
    <t>導水管</t>
    <rPh sb="0" eb="2">
      <t>ドウスイ</t>
    </rPh>
    <rPh sb="2" eb="3">
      <t>カン</t>
    </rPh>
    <phoneticPr fontId="4"/>
  </si>
  <si>
    <t>１０．管延長並びに管路耐震化及び経年化状況（用水供給）</t>
    <rPh sb="3" eb="4">
      <t>カン</t>
    </rPh>
    <rPh sb="4" eb="6">
      <t>エンチョウ</t>
    </rPh>
    <rPh sb="6" eb="7">
      <t>ナラ</t>
    </rPh>
    <rPh sb="9" eb="11">
      <t>カンロ</t>
    </rPh>
    <rPh sb="11" eb="14">
      <t>タイシンカ</t>
    </rPh>
    <rPh sb="14" eb="15">
      <t>オヨ</t>
    </rPh>
    <rPh sb="16" eb="19">
      <t>ケイネンカ</t>
    </rPh>
    <rPh sb="19" eb="21">
      <t>ジョウキョウ</t>
    </rPh>
    <rPh sb="22" eb="24">
      <t>ヨウスイ</t>
    </rPh>
    <rPh sb="24" eb="26">
      <t>キョウキュウ</t>
    </rPh>
    <phoneticPr fontId="4"/>
  </si>
  <si>
    <t>番号</t>
    <rPh sb="0" eb="2">
      <t>バンゴウ</t>
    </rPh>
    <phoneticPr fontId="3"/>
  </si>
  <si>
    <t>地域振興局</t>
    <rPh sb="0" eb="5">
      <t>チイキシンコウキョク</t>
    </rPh>
    <phoneticPr fontId="4"/>
  </si>
  <si>
    <t>北アルプス</t>
    <rPh sb="0" eb="1">
      <t>キタ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</si>
</sst>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38" fontId="2" fillId="0" borderId="0" xfId="2" applyFont="1" applyProtection="1">
      <alignment vertical="center"/>
    </xf>
    <xf numFmtId="0" fontId="4" fillId="0" borderId="0" xfId="1" applyFont="1" applyProtection="1">
      <alignment vertical="center"/>
    </xf>
    <xf numFmtId="176" fontId="2" fillId="0" borderId="0" xfId="2" applyNumberFormat="1" applyFont="1" applyProtection="1">
      <alignment vertical="center"/>
    </xf>
    <xf numFmtId="176" fontId="2" fillId="2" borderId="1" xfId="2" applyNumberFormat="1" applyFont="1" applyFill="1" applyBorder="1" applyAlignment="1" applyProtection="1">
      <alignment vertical="center" wrapText="1"/>
    </xf>
    <xf numFmtId="38" fontId="2" fillId="2" borderId="1" xfId="2" applyNumberFormat="1" applyFont="1" applyFill="1" applyBorder="1" applyAlignment="1" applyProtection="1">
      <alignment vertical="center" wrapText="1"/>
    </xf>
    <xf numFmtId="38" fontId="2" fillId="2" borderId="1" xfId="2" applyFont="1" applyFill="1" applyBorder="1" applyAlignment="1" applyProtection="1">
      <alignment vertical="center" wrapText="1"/>
    </xf>
    <xf numFmtId="176" fontId="2" fillId="0" borderId="1" xfId="2" applyNumberFormat="1" applyFont="1" applyFill="1" applyBorder="1" applyAlignment="1" applyProtection="1">
      <alignment vertical="center" wrapText="1"/>
    </xf>
    <xf numFmtId="38" fontId="2" fillId="0" borderId="1" xfId="2" applyNumberFormat="1" applyFont="1" applyFill="1" applyBorder="1" applyAlignment="1" applyProtection="1">
      <alignment vertical="center" wrapText="1"/>
    </xf>
    <xf numFmtId="38" fontId="2" fillId="0" borderId="1" xfId="2" applyFont="1" applyFill="1" applyBorder="1" applyAlignment="1" applyProtection="1">
      <alignment vertical="center" wrapText="1"/>
    </xf>
    <xf numFmtId="38" fontId="2" fillId="0" borderId="1" xfId="1" applyNumberFormat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38" fontId="2" fillId="0" borderId="0" xfId="2" applyFont="1" applyAlignment="1" applyProtection="1">
      <alignment horizontal="center" vertical="center" wrapText="1"/>
    </xf>
    <xf numFmtId="4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176" fontId="2" fillId="0" borderId="0" xfId="2" applyNumberFormat="1" applyFont="1" applyFill="1" applyBorder="1" applyAlignment="1" applyProtection="1">
      <alignment vertical="center" wrapText="1"/>
    </xf>
    <xf numFmtId="38" fontId="2" fillId="0" borderId="7" xfId="2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38" fontId="2" fillId="0" borderId="7" xfId="2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 wrapText="1"/>
    </xf>
    <xf numFmtId="38" fontId="2" fillId="0" borderId="0" xfId="2" applyFont="1" applyFill="1" applyBorder="1" applyAlignment="1" applyProtection="1">
      <alignment vertical="center" wrapText="1"/>
    </xf>
    <xf numFmtId="38" fontId="6" fillId="0" borderId="0" xfId="2" applyFont="1" applyFill="1" applyBorder="1" applyAlignment="1" applyProtection="1">
      <alignment horizontal="center" vertical="center" wrapText="1"/>
    </xf>
    <xf numFmtId="38" fontId="6" fillId="2" borderId="5" xfId="2" applyFont="1" applyFill="1" applyBorder="1" applyAlignment="1" applyProtection="1">
      <alignment horizontal="center" vertical="center" wrapText="1"/>
    </xf>
    <xf numFmtId="38" fontId="2" fillId="2" borderId="1" xfId="2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38" fontId="2" fillId="0" borderId="0" xfId="2" applyFont="1" applyFill="1" applyBorder="1" applyAlignment="1" applyProtection="1">
      <alignment horizontal="center" vertical="center" wrapText="1"/>
    </xf>
    <xf numFmtId="38" fontId="2" fillId="2" borderId="4" xfId="2" applyFont="1" applyFill="1" applyBorder="1" applyAlignment="1" applyProtection="1">
      <alignment horizontal="center" vertical="center" wrapText="1"/>
    </xf>
    <xf numFmtId="38" fontId="2" fillId="2" borderId="6" xfId="2" applyFont="1" applyFill="1" applyBorder="1" applyAlignment="1" applyProtection="1">
      <alignment horizontal="center" vertical="center" wrapText="1"/>
    </xf>
    <xf numFmtId="38" fontId="2" fillId="3" borderId="0" xfId="2" applyFont="1" applyFill="1" applyAlignment="1" applyProtection="1">
      <alignment horizontal="center" vertical="center"/>
    </xf>
    <xf numFmtId="49" fontId="2" fillId="3" borderId="0" xfId="2" applyNumberFormat="1" applyFont="1" applyFill="1" applyAlignment="1" applyProtection="1">
      <alignment horizontal="center" vertical="center"/>
    </xf>
    <xf numFmtId="38" fontId="2" fillId="0" borderId="0" xfId="2" applyFont="1" applyAlignment="1" applyProtection="1">
      <alignment horizontal="center" vertical="center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38" fontId="2" fillId="2" borderId="3" xfId="2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38" fontId="2" fillId="0" borderId="7" xfId="2" applyFont="1" applyFill="1" applyBorder="1" applyAlignment="1" applyProtection="1">
      <alignment horizontal="center" vertical="center" wrapText="1"/>
    </xf>
    <xf numFmtId="38" fontId="7" fillId="0" borderId="0" xfId="2" applyFont="1" applyFill="1" applyBorder="1" applyAlignment="1" applyProtection="1">
      <alignment horizontal="center" vertical="center" wrapText="1"/>
    </xf>
    <xf numFmtId="38" fontId="2" fillId="2" borderId="6" xfId="2" applyFont="1" applyFill="1" applyBorder="1" applyAlignment="1" applyProtection="1">
      <alignment horizontal="center" vertical="center" wrapText="1"/>
    </xf>
    <xf numFmtId="38" fontId="2" fillId="2" borderId="4" xfId="2" applyFont="1" applyFill="1" applyBorder="1" applyAlignment="1" applyProtection="1">
      <alignment horizontal="center" vertical="center" wrapText="1"/>
    </xf>
    <xf numFmtId="38" fontId="2" fillId="2" borderId="9" xfId="2" applyFont="1" applyFill="1" applyBorder="1" applyAlignment="1" applyProtection="1">
      <alignment horizontal="center" vertical="center" wrapText="1"/>
    </xf>
    <xf numFmtId="38" fontId="2" fillId="2" borderId="2" xfId="2" applyFont="1" applyFill="1" applyBorder="1" applyAlignment="1" applyProtection="1">
      <alignment horizontal="center" vertical="center" wrapText="1"/>
    </xf>
    <xf numFmtId="38" fontId="2" fillId="2" borderId="5" xfId="2" applyFont="1" applyFill="1" applyBorder="1" applyAlignment="1" applyProtection="1">
      <alignment horizontal="center" vertical="center" wrapText="1"/>
    </xf>
    <xf numFmtId="38" fontId="2" fillId="2" borderId="8" xfId="2" applyFont="1" applyFill="1" applyBorder="1" applyAlignment="1" applyProtection="1">
      <alignment horizontal="center" vertical="center" wrapText="1"/>
    </xf>
    <xf numFmtId="38" fontId="7" fillId="2" borderId="9" xfId="2" applyFont="1" applyFill="1" applyBorder="1" applyAlignment="1" applyProtection="1">
      <alignment horizontal="center" vertical="center" wrapText="1"/>
    </xf>
    <xf numFmtId="38" fontId="7" fillId="2" borderId="8" xfId="2" applyFont="1" applyFill="1" applyBorder="1" applyAlignment="1" applyProtection="1">
      <alignment horizontal="center" vertical="center" wrapText="1"/>
    </xf>
    <xf numFmtId="38" fontId="2" fillId="2" borderId="14" xfId="2" applyFont="1" applyFill="1" applyBorder="1" applyAlignment="1" applyProtection="1">
      <alignment horizontal="center" vertical="center" wrapText="1"/>
    </xf>
    <xf numFmtId="38" fontId="2" fillId="2" borderId="13" xfId="2" applyFont="1" applyFill="1" applyBorder="1" applyAlignment="1" applyProtection="1">
      <alignment horizontal="center" vertical="center" wrapText="1"/>
    </xf>
    <xf numFmtId="38" fontId="2" fillId="2" borderId="12" xfId="2" applyFont="1" applyFill="1" applyBorder="1" applyAlignment="1" applyProtection="1">
      <alignment horizontal="center" vertical="center" wrapText="1"/>
    </xf>
    <xf numFmtId="38" fontId="2" fillId="2" borderId="11" xfId="2" applyFont="1" applyFill="1" applyBorder="1" applyAlignment="1" applyProtection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3"/>
  <sheetViews>
    <sheetView tabSelected="1" topLeftCell="B1" workbookViewId="0">
      <selection activeCell="N27" sqref="N27"/>
    </sheetView>
  </sheetViews>
  <sheetFormatPr defaultColWidth="7" defaultRowHeight="11.25"/>
  <cols>
    <col min="1" max="1" width="0.875" style="3" hidden="1" customWidth="1"/>
    <col min="2" max="2" width="5.625" style="1" customWidth="1"/>
    <col min="3" max="3" width="4.5" style="36" customWidth="1"/>
    <col min="4" max="4" width="14.5" style="1" customWidth="1"/>
    <col min="5" max="12" width="7.5" style="2" customWidth="1"/>
    <col min="13" max="13" width="7" style="2" customWidth="1"/>
    <col min="14" max="14" width="7" style="1"/>
    <col min="15" max="16" width="7.5" style="1" customWidth="1"/>
    <col min="17" max="16384" width="7" style="1"/>
  </cols>
  <sheetData>
    <row r="1" spans="1:16" ht="24.95" customHeight="1">
      <c r="A1" s="34"/>
      <c r="B1" s="34" t="s">
        <v>33</v>
      </c>
      <c r="C1" s="35"/>
      <c r="F1" s="33"/>
      <c r="G1" s="32"/>
      <c r="H1" s="33"/>
    </row>
    <row r="2" spans="1:16">
      <c r="E2" s="31"/>
      <c r="F2" s="32"/>
      <c r="G2" s="32"/>
      <c r="H2" s="32"/>
      <c r="I2" s="31"/>
    </row>
    <row r="3" spans="1:16" s="16" customFormat="1" ht="15" customHeight="1">
      <c r="A3" s="27"/>
      <c r="B3" s="40" t="s">
        <v>35</v>
      </c>
      <c r="C3" s="40" t="s">
        <v>34</v>
      </c>
      <c r="D3" s="40" t="s">
        <v>16</v>
      </c>
      <c r="E3" s="39" t="s">
        <v>28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s="16" customFormat="1" ht="15" customHeight="1">
      <c r="A4" s="27"/>
      <c r="B4" s="44"/>
      <c r="C4" s="44"/>
      <c r="D4" s="44"/>
      <c r="E4" s="54" t="s">
        <v>32</v>
      </c>
      <c r="F4" s="59"/>
      <c r="G4" s="60"/>
      <c r="H4" s="54" t="s">
        <v>27</v>
      </c>
      <c r="I4" s="59"/>
      <c r="J4" s="59"/>
      <c r="K4" s="59"/>
      <c r="L4" s="59"/>
      <c r="M4" s="59"/>
      <c r="N4" s="59"/>
      <c r="O4" s="59"/>
      <c r="P4" s="60"/>
    </row>
    <row r="5" spans="1:16" s="16" customFormat="1" ht="15" customHeight="1">
      <c r="A5" s="27"/>
      <c r="B5" s="44"/>
      <c r="C5" s="44"/>
      <c r="D5" s="44"/>
      <c r="E5" s="39" t="s">
        <v>30</v>
      </c>
      <c r="F5" s="49"/>
      <c r="G5" s="50"/>
      <c r="H5" s="39" t="s">
        <v>31</v>
      </c>
      <c r="I5" s="49"/>
      <c r="J5" s="50"/>
      <c r="K5" s="39" t="s">
        <v>30</v>
      </c>
      <c r="L5" s="49"/>
      <c r="M5" s="50"/>
      <c r="N5" s="39" t="s">
        <v>29</v>
      </c>
      <c r="O5" s="49"/>
      <c r="P5" s="50"/>
    </row>
    <row r="6" spans="1:16" s="16" customFormat="1" ht="15" customHeight="1">
      <c r="A6" s="27"/>
      <c r="B6" s="44"/>
      <c r="C6" s="44"/>
      <c r="D6" s="44"/>
      <c r="E6" s="51" t="s">
        <v>25</v>
      </c>
      <c r="F6" s="30"/>
      <c r="G6" s="51" t="s">
        <v>22</v>
      </c>
      <c r="H6" s="51" t="s">
        <v>25</v>
      </c>
      <c r="I6" s="30"/>
      <c r="J6" s="51" t="s">
        <v>22</v>
      </c>
      <c r="K6" s="51" t="s">
        <v>25</v>
      </c>
      <c r="L6" s="30"/>
      <c r="M6" s="51" t="s">
        <v>22</v>
      </c>
      <c r="N6" s="51" t="s">
        <v>25</v>
      </c>
      <c r="O6" s="30"/>
      <c r="P6" s="53" t="s">
        <v>22</v>
      </c>
    </row>
    <row r="7" spans="1:16" s="16" customFormat="1" ht="47.25" customHeight="1">
      <c r="A7" s="27"/>
      <c r="B7" s="41"/>
      <c r="C7" s="41"/>
      <c r="D7" s="41"/>
      <c r="E7" s="52"/>
      <c r="F7" s="26" t="s">
        <v>20</v>
      </c>
      <c r="G7" s="52"/>
      <c r="H7" s="52"/>
      <c r="I7" s="26" t="s">
        <v>20</v>
      </c>
      <c r="J7" s="52"/>
      <c r="K7" s="52"/>
      <c r="L7" s="26" t="s">
        <v>20</v>
      </c>
      <c r="M7" s="52"/>
      <c r="N7" s="52"/>
      <c r="O7" s="26" t="s">
        <v>20</v>
      </c>
      <c r="P7" s="52"/>
    </row>
    <row r="8" spans="1:16" s="16" customFormat="1" ht="24.95" customHeight="1">
      <c r="A8" s="19">
        <v>1</v>
      </c>
      <c r="B8" s="12" t="s">
        <v>7</v>
      </c>
      <c r="C8" s="37">
        <v>501</v>
      </c>
      <c r="D8" s="12" t="s">
        <v>6</v>
      </c>
      <c r="E8" s="10">
        <v>0</v>
      </c>
      <c r="F8" s="12">
        <v>0</v>
      </c>
      <c r="G8" s="10">
        <v>0</v>
      </c>
      <c r="H8" s="10">
        <v>0</v>
      </c>
      <c r="I8" s="11">
        <v>0</v>
      </c>
      <c r="J8" s="11">
        <v>13413</v>
      </c>
      <c r="K8" s="11">
        <v>3032</v>
      </c>
      <c r="L8" s="11">
        <v>3032</v>
      </c>
      <c r="M8" s="10">
        <v>10</v>
      </c>
      <c r="N8" s="10">
        <v>2486</v>
      </c>
      <c r="O8" s="10">
        <v>2486</v>
      </c>
      <c r="P8" s="10">
        <v>0</v>
      </c>
    </row>
    <row r="9" spans="1:16" s="20" customFormat="1" ht="24.95" customHeight="1">
      <c r="A9" s="22">
        <v>4</v>
      </c>
      <c r="B9" s="12" t="s">
        <v>5</v>
      </c>
      <c r="C9" s="37">
        <v>504</v>
      </c>
      <c r="D9" s="12" t="s">
        <v>4</v>
      </c>
      <c r="E9" s="10">
        <v>7980</v>
      </c>
      <c r="F9" s="11">
        <v>7980</v>
      </c>
      <c r="G9" s="10">
        <v>0</v>
      </c>
      <c r="H9" s="10">
        <v>47032</v>
      </c>
      <c r="I9" s="11">
        <v>0</v>
      </c>
      <c r="J9" s="11">
        <v>5858</v>
      </c>
      <c r="K9" s="11">
        <v>9373</v>
      </c>
      <c r="L9" s="11">
        <v>9373</v>
      </c>
      <c r="M9" s="12">
        <v>0</v>
      </c>
      <c r="N9" s="10">
        <v>0</v>
      </c>
      <c r="O9" s="10">
        <v>0</v>
      </c>
      <c r="P9" s="10">
        <v>0</v>
      </c>
    </row>
    <row r="10" spans="1:16" s="20" customFormat="1" ht="24.95" customHeight="1">
      <c r="A10" s="22">
        <v>7</v>
      </c>
      <c r="B10" s="12" t="s">
        <v>3</v>
      </c>
      <c r="C10" s="37">
        <v>502</v>
      </c>
      <c r="D10" s="12" t="s">
        <v>2</v>
      </c>
      <c r="E10" s="10">
        <v>1857</v>
      </c>
      <c r="F10" s="11">
        <v>1857</v>
      </c>
      <c r="G10" s="10">
        <v>0</v>
      </c>
      <c r="H10" s="10">
        <v>10797</v>
      </c>
      <c r="I10" s="11">
        <v>4432</v>
      </c>
      <c r="J10" s="11">
        <v>10874</v>
      </c>
      <c r="K10" s="11">
        <v>28968</v>
      </c>
      <c r="L10" s="11">
        <v>28968</v>
      </c>
      <c r="M10" s="12">
        <v>0</v>
      </c>
      <c r="N10" s="10">
        <v>0</v>
      </c>
      <c r="O10" s="10">
        <v>0</v>
      </c>
      <c r="P10" s="10">
        <v>0</v>
      </c>
    </row>
    <row r="11" spans="1:16" s="16" customFormat="1" ht="24.95" customHeight="1">
      <c r="A11" s="19">
        <v>8</v>
      </c>
      <c r="B11" s="12" t="s">
        <v>36</v>
      </c>
      <c r="C11" s="37">
        <v>503</v>
      </c>
      <c r="D11" s="12" t="s">
        <v>1</v>
      </c>
      <c r="E11" s="10">
        <v>0</v>
      </c>
      <c r="F11" s="12">
        <v>0</v>
      </c>
      <c r="G11" s="10">
        <v>0</v>
      </c>
      <c r="H11" s="10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0">
        <v>0</v>
      </c>
      <c r="O11" s="10">
        <v>0</v>
      </c>
      <c r="P11" s="10">
        <v>0</v>
      </c>
    </row>
    <row r="12" spans="1:16" s="16" customFormat="1" ht="24.95" customHeight="1">
      <c r="A12" s="19"/>
      <c r="B12" s="38" t="s">
        <v>0</v>
      </c>
      <c r="C12" s="38"/>
      <c r="D12" s="38"/>
      <c r="E12" s="7">
        <f t="shared" ref="E12:P12" si="0">+SUM(E8:E11)</f>
        <v>9837</v>
      </c>
      <c r="F12" s="7">
        <f t="shared" si="0"/>
        <v>9837</v>
      </c>
      <c r="G12" s="7">
        <f t="shared" si="0"/>
        <v>0</v>
      </c>
      <c r="H12" s="7">
        <f t="shared" si="0"/>
        <v>57829</v>
      </c>
      <c r="I12" s="7">
        <f t="shared" si="0"/>
        <v>4432</v>
      </c>
      <c r="J12" s="7">
        <f t="shared" si="0"/>
        <v>30145</v>
      </c>
      <c r="K12" s="7">
        <f t="shared" si="0"/>
        <v>41373</v>
      </c>
      <c r="L12" s="7">
        <f t="shared" si="0"/>
        <v>41373</v>
      </c>
      <c r="M12" s="7">
        <f t="shared" si="0"/>
        <v>10</v>
      </c>
      <c r="N12" s="7">
        <f t="shared" si="0"/>
        <v>2486</v>
      </c>
      <c r="O12" s="7">
        <f t="shared" si="0"/>
        <v>2486</v>
      </c>
      <c r="P12" s="7">
        <f t="shared" si="0"/>
        <v>0</v>
      </c>
    </row>
    <row r="13" spans="1:16" ht="24.95" customHeight="1"/>
    <row r="14" spans="1:16" s="16" customFormat="1" ht="15" customHeight="1">
      <c r="A14" s="27"/>
      <c r="B14" s="40" t="s">
        <v>35</v>
      </c>
      <c r="C14" s="40" t="s">
        <v>34</v>
      </c>
      <c r="D14" s="40" t="s">
        <v>16</v>
      </c>
      <c r="E14" s="39" t="s">
        <v>28</v>
      </c>
      <c r="F14" s="49"/>
      <c r="G14" s="49"/>
      <c r="H14" s="49"/>
      <c r="I14" s="49"/>
      <c r="J14" s="49"/>
      <c r="K14" s="49"/>
      <c r="L14" s="49"/>
      <c r="M14" s="50"/>
      <c r="N14" s="28"/>
      <c r="O14" s="28"/>
      <c r="P14" s="28"/>
    </row>
    <row r="15" spans="1:16" s="16" customFormat="1" ht="15" customHeight="1">
      <c r="A15" s="27"/>
      <c r="B15" s="44"/>
      <c r="C15" s="44"/>
      <c r="D15" s="44"/>
      <c r="E15" s="39" t="s">
        <v>27</v>
      </c>
      <c r="F15" s="49"/>
      <c r="G15" s="50"/>
      <c r="H15" s="51" t="s">
        <v>0</v>
      </c>
      <c r="I15" s="57"/>
      <c r="J15" s="57"/>
      <c r="K15" s="57"/>
      <c r="L15" s="57"/>
      <c r="M15" s="58"/>
      <c r="N15" s="28"/>
      <c r="O15" s="28"/>
      <c r="P15" s="28"/>
    </row>
    <row r="16" spans="1:16" s="16" customFormat="1" ht="15" customHeight="1">
      <c r="A16" s="27"/>
      <c r="B16" s="44"/>
      <c r="C16" s="44"/>
      <c r="D16" s="44"/>
      <c r="E16" s="39" t="s">
        <v>26</v>
      </c>
      <c r="F16" s="49"/>
      <c r="G16" s="50"/>
      <c r="H16" s="54"/>
      <c r="I16" s="59"/>
      <c r="J16" s="59"/>
      <c r="K16" s="59"/>
      <c r="L16" s="59"/>
      <c r="M16" s="60"/>
      <c r="N16" s="28"/>
      <c r="O16" s="28"/>
      <c r="P16" s="28"/>
    </row>
    <row r="17" spans="1:17" s="16" customFormat="1" ht="15" customHeight="1">
      <c r="A17" s="27"/>
      <c r="B17" s="44"/>
      <c r="C17" s="44"/>
      <c r="D17" s="44"/>
      <c r="E17" s="51" t="s">
        <v>25</v>
      </c>
      <c r="F17" s="30"/>
      <c r="G17" s="51" t="s">
        <v>22</v>
      </c>
      <c r="H17" s="53" t="s">
        <v>24</v>
      </c>
      <c r="I17" s="51" t="s">
        <v>23</v>
      </c>
      <c r="J17" s="30"/>
      <c r="K17" s="51" t="s">
        <v>22</v>
      </c>
      <c r="L17" s="55" t="s">
        <v>21</v>
      </c>
      <c r="M17" s="29"/>
      <c r="N17" s="47"/>
      <c r="O17" s="48"/>
      <c r="P17" s="28"/>
    </row>
    <row r="18" spans="1:17" s="16" customFormat="1" ht="47.25" customHeight="1">
      <c r="A18" s="27"/>
      <c r="B18" s="41"/>
      <c r="C18" s="41"/>
      <c r="D18" s="41"/>
      <c r="E18" s="52"/>
      <c r="F18" s="26" t="s">
        <v>20</v>
      </c>
      <c r="G18" s="52"/>
      <c r="H18" s="52"/>
      <c r="I18" s="54"/>
      <c r="J18" s="26" t="s">
        <v>19</v>
      </c>
      <c r="K18" s="52"/>
      <c r="L18" s="56"/>
      <c r="M18" s="25" t="s">
        <v>18</v>
      </c>
      <c r="N18" s="47"/>
      <c r="O18" s="48"/>
      <c r="P18" s="24"/>
    </row>
    <row r="19" spans="1:17" s="16" customFormat="1" ht="24.95" customHeight="1">
      <c r="A19" s="19">
        <v>1</v>
      </c>
      <c r="B19" s="12" t="s">
        <v>7</v>
      </c>
      <c r="C19" s="37">
        <v>501</v>
      </c>
      <c r="D19" s="12" t="s">
        <v>6</v>
      </c>
      <c r="E19" s="11">
        <v>0</v>
      </c>
      <c r="F19" s="10">
        <v>0</v>
      </c>
      <c r="G19" s="9">
        <v>0</v>
      </c>
      <c r="H19" s="9">
        <f>E8+G8+H8+J8+K8+M8+N8+P8+E19+G19</f>
        <v>18941</v>
      </c>
      <c r="I19" s="10">
        <f t="shared" ref="I19:K22" si="1">E8+H8+K8+N8+E19</f>
        <v>5518</v>
      </c>
      <c r="J19" s="10">
        <f t="shared" si="1"/>
        <v>5518</v>
      </c>
      <c r="K19" s="10">
        <f t="shared" si="1"/>
        <v>13423</v>
      </c>
      <c r="L19" s="8">
        <f>+ROUND(I19/H19*100,1)</f>
        <v>29.1</v>
      </c>
      <c r="M19" s="8">
        <f>+ROUND(J19/H19*100,1)</f>
        <v>29.1</v>
      </c>
      <c r="N19" s="18"/>
      <c r="O19" s="17"/>
      <c r="P19" s="17"/>
      <c r="Q19" s="23"/>
    </row>
    <row r="20" spans="1:17" s="20" customFormat="1" ht="24.95" customHeight="1">
      <c r="A20" s="22">
        <v>4</v>
      </c>
      <c r="B20" s="12" t="s">
        <v>5</v>
      </c>
      <c r="C20" s="37">
        <v>504</v>
      </c>
      <c r="D20" s="12" t="s">
        <v>4</v>
      </c>
      <c r="E20" s="11">
        <v>0</v>
      </c>
      <c r="F20" s="10">
        <v>0</v>
      </c>
      <c r="G20" s="9">
        <v>0</v>
      </c>
      <c r="H20" s="9">
        <f t="shared" ref="H20:H22" si="2">E9+G9+H9+J9+K9+M9+N9+P9+E20+G20</f>
        <v>70243</v>
      </c>
      <c r="I20" s="10">
        <f t="shared" si="1"/>
        <v>64385</v>
      </c>
      <c r="J20" s="10">
        <f t="shared" si="1"/>
        <v>17353</v>
      </c>
      <c r="K20" s="10">
        <f t="shared" si="1"/>
        <v>5858</v>
      </c>
      <c r="L20" s="8">
        <f t="shared" ref="L20:L21" si="3">+ROUND(I20/H20*100,1)</f>
        <v>91.7</v>
      </c>
      <c r="M20" s="8">
        <f t="shared" ref="M20:M21" si="4">+ROUND(J20/H20*100,1)</f>
        <v>24.7</v>
      </c>
      <c r="N20" s="18"/>
      <c r="O20" s="17"/>
      <c r="P20" s="17"/>
    </row>
    <row r="21" spans="1:17" s="20" customFormat="1" ht="24.95" customHeight="1">
      <c r="A21" s="22">
        <v>7</v>
      </c>
      <c r="B21" s="12" t="s">
        <v>3</v>
      </c>
      <c r="C21" s="37">
        <v>502</v>
      </c>
      <c r="D21" s="12" t="s">
        <v>2</v>
      </c>
      <c r="E21" s="11">
        <v>0</v>
      </c>
      <c r="F21" s="10">
        <v>0</v>
      </c>
      <c r="G21" s="9">
        <v>0</v>
      </c>
      <c r="H21" s="9">
        <f>E10+G10+H10+J10+K10+M10+N10+P10+E21+G21</f>
        <v>52496</v>
      </c>
      <c r="I21" s="10">
        <f t="shared" si="1"/>
        <v>41622</v>
      </c>
      <c r="J21" s="10">
        <f t="shared" si="1"/>
        <v>35257</v>
      </c>
      <c r="K21" s="10">
        <f t="shared" si="1"/>
        <v>10874</v>
      </c>
      <c r="L21" s="8">
        <f t="shared" si="3"/>
        <v>79.3</v>
      </c>
      <c r="M21" s="8">
        <f t="shared" si="4"/>
        <v>67.2</v>
      </c>
      <c r="N21" s="21" t="s">
        <v>17</v>
      </c>
      <c r="O21" s="17"/>
      <c r="P21" s="17"/>
    </row>
    <row r="22" spans="1:17" s="16" customFormat="1" ht="24.95" customHeight="1">
      <c r="A22" s="19">
        <v>8</v>
      </c>
      <c r="B22" s="12" t="s">
        <v>36</v>
      </c>
      <c r="C22" s="37">
        <v>503</v>
      </c>
      <c r="D22" s="12" t="s">
        <v>1</v>
      </c>
      <c r="E22" s="11">
        <f>SUM(B11,E11,G11,I11,B22)</f>
        <v>0</v>
      </c>
      <c r="F22" s="10">
        <v>0</v>
      </c>
      <c r="G22" s="9">
        <v>0</v>
      </c>
      <c r="H22" s="9">
        <f t="shared" si="2"/>
        <v>0</v>
      </c>
      <c r="I22" s="10">
        <f t="shared" si="1"/>
        <v>0</v>
      </c>
      <c r="J22" s="10">
        <f t="shared" si="1"/>
        <v>0</v>
      </c>
      <c r="K22" s="10">
        <f t="shared" si="1"/>
        <v>0</v>
      </c>
      <c r="L22" s="8">
        <v>0</v>
      </c>
      <c r="M22" s="8">
        <v>0</v>
      </c>
      <c r="N22" s="18"/>
      <c r="O22" s="17"/>
      <c r="P22" s="17"/>
    </row>
    <row r="23" spans="1:17" s="16" customFormat="1" ht="24.95" customHeight="1">
      <c r="A23" s="19"/>
      <c r="B23" s="38" t="s">
        <v>0</v>
      </c>
      <c r="C23" s="38"/>
      <c r="D23" s="38"/>
      <c r="E23" s="7">
        <f t="shared" ref="E23:K23" si="5">+SUM(E19:E22)</f>
        <v>0</v>
      </c>
      <c r="F23" s="7">
        <f t="shared" si="5"/>
        <v>0</v>
      </c>
      <c r="G23" s="7">
        <f t="shared" si="5"/>
        <v>0</v>
      </c>
      <c r="H23" s="7">
        <f t="shared" si="5"/>
        <v>141680</v>
      </c>
      <c r="I23" s="7">
        <f t="shared" si="5"/>
        <v>111525</v>
      </c>
      <c r="J23" s="7">
        <f t="shared" si="5"/>
        <v>58128</v>
      </c>
      <c r="K23" s="7">
        <f t="shared" si="5"/>
        <v>30155</v>
      </c>
      <c r="L23" s="5">
        <f>+ROUND(I23/H23*100,1)</f>
        <v>78.7</v>
      </c>
      <c r="M23" s="5">
        <f>+ROUND(J23/H23*100,1)</f>
        <v>41</v>
      </c>
      <c r="N23" s="18"/>
      <c r="O23" s="17"/>
      <c r="P23" s="17"/>
    </row>
    <row r="24" spans="1:17" ht="24.75" customHeight="1"/>
    <row r="25" spans="1:17" ht="13.5" customHeight="1">
      <c r="B25" s="38" t="s">
        <v>35</v>
      </c>
      <c r="C25" s="40" t="s">
        <v>34</v>
      </c>
      <c r="D25" s="38" t="s">
        <v>16</v>
      </c>
      <c r="E25" s="39" t="s">
        <v>15</v>
      </c>
      <c r="F25" s="49"/>
      <c r="G25" s="49"/>
      <c r="H25" s="49"/>
      <c r="I25" s="49"/>
      <c r="J25" s="49"/>
      <c r="K25" s="49"/>
      <c r="L25" s="49"/>
      <c r="M25" s="50"/>
    </row>
    <row r="26" spans="1:17" s="13" customFormat="1" ht="16.5" customHeight="1">
      <c r="A26" s="39"/>
      <c r="B26" s="38"/>
      <c r="C26" s="44"/>
      <c r="D26" s="38"/>
      <c r="E26" s="40" t="s">
        <v>14</v>
      </c>
      <c r="F26" s="42" t="s">
        <v>13</v>
      </c>
      <c r="G26" s="43"/>
      <c r="H26" s="42" t="s">
        <v>12</v>
      </c>
      <c r="I26" s="43"/>
      <c r="J26" s="42" t="s">
        <v>11</v>
      </c>
      <c r="K26" s="43"/>
      <c r="L26" s="45" t="s">
        <v>10</v>
      </c>
      <c r="M26" s="46"/>
    </row>
    <row r="27" spans="1:17" s="13" customFormat="1" ht="15" customHeight="1">
      <c r="A27" s="39"/>
      <c r="B27" s="38"/>
      <c r="C27" s="41"/>
      <c r="D27" s="38"/>
      <c r="E27" s="41"/>
      <c r="F27" s="15" t="s">
        <v>9</v>
      </c>
      <c r="G27" s="15" t="s">
        <v>8</v>
      </c>
      <c r="H27" s="15" t="s">
        <v>9</v>
      </c>
      <c r="I27" s="15" t="s">
        <v>8</v>
      </c>
      <c r="J27" s="15" t="s">
        <v>9</v>
      </c>
      <c r="K27" s="15" t="s">
        <v>8</v>
      </c>
      <c r="L27" s="15" t="s">
        <v>9</v>
      </c>
      <c r="M27" s="14" t="s">
        <v>8</v>
      </c>
    </row>
    <row r="28" spans="1:17" ht="24.75" customHeight="1">
      <c r="B28" s="12" t="s">
        <v>7</v>
      </c>
      <c r="C28" s="37">
        <v>501</v>
      </c>
      <c r="D28" s="12" t="s">
        <v>6</v>
      </c>
      <c r="E28" s="11">
        <f>F28+H28+J28</f>
        <v>18941</v>
      </c>
      <c r="F28" s="10">
        <v>11677</v>
      </c>
      <c r="G28" s="8">
        <f>F28/$E28*100</f>
        <v>61.649332136634818</v>
      </c>
      <c r="H28" s="9">
        <v>4318</v>
      </c>
      <c r="I28" s="8">
        <f>H28/$E28*100</f>
        <v>22.797106805342906</v>
      </c>
      <c r="J28" s="10">
        <v>2946</v>
      </c>
      <c r="K28" s="8">
        <f>J28/$E28*100</f>
        <v>15.553561058022281</v>
      </c>
      <c r="L28" s="9">
        <v>0</v>
      </c>
      <c r="M28" s="8">
        <f>L28/$E28*100</f>
        <v>0</v>
      </c>
    </row>
    <row r="29" spans="1:17" ht="24.75" customHeight="1">
      <c r="B29" s="12" t="s">
        <v>5</v>
      </c>
      <c r="C29" s="37">
        <v>504</v>
      </c>
      <c r="D29" s="12" t="s">
        <v>4</v>
      </c>
      <c r="E29" s="11">
        <f>F29+H29+J29</f>
        <v>70243</v>
      </c>
      <c r="F29" s="10">
        <v>0</v>
      </c>
      <c r="G29" s="8">
        <f>F29/$E29*100</f>
        <v>0</v>
      </c>
      <c r="H29" s="9">
        <v>70243</v>
      </c>
      <c r="I29" s="8">
        <f>H29/$E29*100</f>
        <v>100</v>
      </c>
      <c r="J29" s="10">
        <v>0</v>
      </c>
      <c r="K29" s="8">
        <f>J29/$E29*100</f>
        <v>0</v>
      </c>
      <c r="L29" s="9">
        <v>0</v>
      </c>
      <c r="M29" s="8">
        <f>L29/$E29*100</f>
        <v>0</v>
      </c>
    </row>
    <row r="30" spans="1:17" ht="24.75" customHeight="1">
      <c r="B30" s="12" t="s">
        <v>3</v>
      </c>
      <c r="C30" s="37">
        <v>502</v>
      </c>
      <c r="D30" s="12" t="s">
        <v>2</v>
      </c>
      <c r="E30" s="11">
        <f>F30+H30+J30</f>
        <v>52496</v>
      </c>
      <c r="F30" s="10">
        <v>0</v>
      </c>
      <c r="G30" s="8">
        <f>F30/$E30*100</f>
        <v>0</v>
      </c>
      <c r="H30" s="9">
        <v>45254</v>
      </c>
      <c r="I30" s="8">
        <f>H30/$E30*100</f>
        <v>86.204663212435236</v>
      </c>
      <c r="J30" s="10">
        <v>7242</v>
      </c>
      <c r="K30" s="8">
        <f>J30/$E30*100</f>
        <v>13.795336787564766</v>
      </c>
      <c r="L30" s="9">
        <v>0</v>
      </c>
      <c r="M30" s="8">
        <f>L30/$E30*100</f>
        <v>0</v>
      </c>
    </row>
    <row r="31" spans="1:17" ht="24.75" customHeight="1">
      <c r="B31" s="12" t="s">
        <v>36</v>
      </c>
      <c r="C31" s="37">
        <v>503</v>
      </c>
      <c r="D31" s="12" t="s">
        <v>1</v>
      </c>
      <c r="E31" s="11">
        <f>F31+H31+J31</f>
        <v>0</v>
      </c>
      <c r="F31" s="10">
        <v>0</v>
      </c>
      <c r="G31" s="8">
        <v>0</v>
      </c>
      <c r="H31" s="10">
        <v>0</v>
      </c>
      <c r="I31" s="8">
        <v>0</v>
      </c>
      <c r="J31" s="10">
        <v>0</v>
      </c>
      <c r="K31" s="8">
        <v>0</v>
      </c>
      <c r="L31" s="9">
        <v>0</v>
      </c>
      <c r="M31" s="8">
        <v>0</v>
      </c>
    </row>
    <row r="32" spans="1:17" ht="24.75" customHeight="1">
      <c r="B32" s="38" t="s">
        <v>0</v>
      </c>
      <c r="C32" s="38"/>
      <c r="D32" s="38"/>
      <c r="E32" s="7">
        <f>SUM(E28:E31)</f>
        <v>141680</v>
      </c>
      <c r="F32" s="7">
        <f>SUM(F28:F31)</f>
        <v>11677</v>
      </c>
      <c r="G32" s="5">
        <f>F32/$E32*100</f>
        <v>8.241812535290796</v>
      </c>
      <c r="H32" s="7">
        <f>SUM(H28:H31)</f>
        <v>119815</v>
      </c>
      <c r="I32" s="5">
        <f>H32/$E32*100</f>
        <v>84.567334839073965</v>
      </c>
      <c r="J32" s="7">
        <f>SUM(J28:J31)</f>
        <v>10188</v>
      </c>
      <c r="K32" s="5">
        <f>J32/$E32*100</f>
        <v>7.1908526256352339</v>
      </c>
      <c r="L32" s="6">
        <f>SUM(L28:L31)</f>
        <v>0</v>
      </c>
      <c r="M32" s="5">
        <f>L32/$E32*100</f>
        <v>0</v>
      </c>
    </row>
    <row r="33" spans="9:9">
      <c r="I33" s="4"/>
    </row>
  </sheetData>
  <mergeCells count="46">
    <mergeCell ref="C3:C7"/>
    <mergeCell ref="N6:N7"/>
    <mergeCell ref="P6:P7"/>
    <mergeCell ref="E6:E7"/>
    <mergeCell ref="G6:G7"/>
    <mergeCell ref="H6:H7"/>
    <mergeCell ref="E4:G4"/>
    <mergeCell ref="H4:P4"/>
    <mergeCell ref="E5:G5"/>
    <mergeCell ref="H5:J5"/>
    <mergeCell ref="K5:M5"/>
    <mergeCell ref="N5:P5"/>
    <mergeCell ref="J6:J7"/>
    <mergeCell ref="K6:K7"/>
    <mergeCell ref="B12:D12"/>
    <mergeCell ref="B14:B18"/>
    <mergeCell ref="D14:D18"/>
    <mergeCell ref="E14:M14"/>
    <mergeCell ref="E15:G15"/>
    <mergeCell ref="I17:I18"/>
    <mergeCell ref="K17:K18"/>
    <mergeCell ref="L17:L18"/>
    <mergeCell ref="H15:M16"/>
    <mergeCell ref="E16:G16"/>
    <mergeCell ref="M6:M7"/>
    <mergeCell ref="B3:B7"/>
    <mergeCell ref="D3:D7"/>
    <mergeCell ref="E3:P3"/>
    <mergeCell ref="L26:M26"/>
    <mergeCell ref="N17:N18"/>
    <mergeCell ref="O17:O18"/>
    <mergeCell ref="B23:D23"/>
    <mergeCell ref="B25:B27"/>
    <mergeCell ref="D25:D27"/>
    <mergeCell ref="E25:M25"/>
    <mergeCell ref="E17:E18"/>
    <mergeCell ref="G17:G18"/>
    <mergeCell ref="H17:H18"/>
    <mergeCell ref="J26:K26"/>
    <mergeCell ref="C14:C18"/>
    <mergeCell ref="B32:D32"/>
    <mergeCell ref="A26:A27"/>
    <mergeCell ref="E26:E27"/>
    <mergeCell ref="F26:G26"/>
    <mergeCell ref="H26:I26"/>
    <mergeCell ref="C25:C27"/>
  </mergeCells>
  <phoneticPr fontId="3"/>
  <pageMargins left="0.98425196850393704" right="0.19685039370078741" top="0.98425196850393704" bottom="0.78740157480314965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2017-02-20T05:40:26Z</dcterms:created>
  <dcterms:modified xsi:type="dcterms:W3CDTF">2019-05-05T04:24:14Z</dcterms:modified>
</cp:coreProperties>
</file>