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5" r:id="rId1"/>
  </sheets>
  <definedNames>
    <definedName name="_xlnm._FilterDatabase" localSheetId="0" hidden="1">'29'!$A$6:$AB$160</definedName>
    <definedName name="_xlnm.Print_Area" localSheetId="0">'29'!$A$1:$AB$158</definedName>
    <definedName name="_xlnm.Print_Titles" localSheetId="0">'29'!$1:$6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8" i="5" l="1"/>
  <c r="T158" i="5"/>
  <c r="Z158" i="5" l="1"/>
  <c r="Y158" i="5"/>
  <c r="X158" i="5"/>
  <c r="W158" i="5"/>
  <c r="V158" i="5"/>
  <c r="U158" i="5"/>
  <c r="M158" i="5"/>
  <c r="S158" i="5"/>
  <c r="R158" i="5"/>
  <c r="Q158" i="5"/>
  <c r="P158" i="5"/>
  <c r="O158" i="5"/>
  <c r="L158" i="5"/>
  <c r="K158" i="5"/>
  <c r="J158" i="5"/>
  <c r="AB156" i="5"/>
  <c r="Z156" i="5"/>
  <c r="Y156" i="5"/>
  <c r="X156" i="5"/>
  <c r="W156" i="5"/>
  <c r="V156" i="5"/>
  <c r="U156" i="5"/>
  <c r="M156" i="5"/>
  <c r="T156" i="5"/>
  <c r="S156" i="5"/>
  <c r="R156" i="5"/>
  <c r="Q156" i="5"/>
  <c r="P156" i="5"/>
  <c r="O156" i="5"/>
  <c r="L156" i="5"/>
  <c r="K156" i="5"/>
  <c r="J156" i="5"/>
  <c r="AB143" i="5"/>
  <c r="Z143" i="5"/>
  <c r="Y143" i="5"/>
  <c r="X143" i="5"/>
  <c r="W143" i="5"/>
  <c r="V143" i="5"/>
  <c r="U143" i="5"/>
  <c r="M143" i="5"/>
  <c r="T143" i="5"/>
  <c r="S143" i="5"/>
  <c r="R143" i="5"/>
  <c r="Q143" i="5"/>
  <c r="P143" i="5"/>
  <c r="O143" i="5"/>
  <c r="L143" i="5"/>
  <c r="K143" i="5"/>
  <c r="J143" i="5"/>
  <c r="AB132" i="5"/>
  <c r="Z132" i="5"/>
  <c r="Y132" i="5"/>
  <c r="X132" i="5"/>
  <c r="W132" i="5"/>
  <c r="V132" i="5"/>
  <c r="U132" i="5"/>
  <c r="M132" i="5"/>
  <c r="T132" i="5"/>
  <c r="S132" i="5"/>
  <c r="R132" i="5"/>
  <c r="Q132" i="5"/>
  <c r="P132" i="5"/>
  <c r="O132" i="5"/>
  <c r="L132" i="5"/>
  <c r="K132" i="5"/>
  <c r="J132" i="5"/>
  <c r="AB122" i="5"/>
  <c r="Z122" i="5"/>
  <c r="Y122" i="5"/>
  <c r="X122" i="5"/>
  <c r="W122" i="5"/>
  <c r="V122" i="5"/>
  <c r="U122" i="5"/>
  <c r="M122" i="5"/>
  <c r="T122" i="5"/>
  <c r="S122" i="5"/>
  <c r="R122" i="5"/>
  <c r="Q122" i="5"/>
  <c r="P122" i="5"/>
  <c r="O122" i="5"/>
  <c r="L122" i="5"/>
  <c r="K122" i="5"/>
  <c r="J122" i="5"/>
  <c r="AB113" i="5"/>
  <c r="Z113" i="5"/>
  <c r="Y113" i="5"/>
  <c r="X113" i="5"/>
  <c r="W113" i="5"/>
  <c r="V113" i="5"/>
  <c r="U113" i="5"/>
  <c r="M113" i="5"/>
  <c r="T113" i="5"/>
  <c r="S113" i="5"/>
  <c r="R113" i="5"/>
  <c r="Q113" i="5"/>
  <c r="P113" i="5"/>
  <c r="O113" i="5"/>
  <c r="L113" i="5"/>
  <c r="K113" i="5"/>
  <c r="J113" i="5"/>
  <c r="AB92" i="5"/>
  <c r="Z92" i="5"/>
  <c r="Y92" i="5"/>
  <c r="X92" i="5"/>
  <c r="W92" i="5"/>
  <c r="V92" i="5"/>
  <c r="U92" i="5"/>
  <c r="M92" i="5"/>
  <c r="T92" i="5"/>
  <c r="S92" i="5"/>
  <c r="R92" i="5"/>
  <c r="Q92" i="5"/>
  <c r="P92" i="5"/>
  <c r="O92" i="5"/>
  <c r="L92" i="5"/>
  <c r="K92" i="5"/>
  <c r="J92" i="5"/>
  <c r="AB79" i="5"/>
  <c r="Z79" i="5"/>
  <c r="Y79" i="5"/>
  <c r="X79" i="5"/>
  <c r="W79" i="5"/>
  <c r="V79" i="5"/>
  <c r="U79" i="5"/>
  <c r="M79" i="5"/>
  <c r="T79" i="5"/>
  <c r="S79" i="5"/>
  <c r="R79" i="5"/>
  <c r="Q79" i="5"/>
  <c r="P79" i="5"/>
  <c r="O79" i="5"/>
  <c r="L79" i="5"/>
  <c r="K79" i="5"/>
  <c r="J79" i="5"/>
  <c r="AB56" i="5"/>
  <c r="Z56" i="5"/>
  <c r="Y56" i="5"/>
  <c r="X56" i="5"/>
  <c r="W56" i="5"/>
  <c r="V56" i="5"/>
  <c r="U56" i="5"/>
  <c r="M56" i="5"/>
  <c r="T56" i="5"/>
  <c r="S56" i="5"/>
  <c r="R56" i="5"/>
  <c r="Q56" i="5"/>
  <c r="P56" i="5"/>
  <c r="O56" i="5"/>
  <c r="L56" i="5"/>
  <c r="K56" i="5"/>
  <c r="J56" i="5"/>
  <c r="AB38" i="5"/>
  <c r="Z38" i="5"/>
  <c r="Y38" i="5"/>
  <c r="X38" i="5"/>
  <c r="W38" i="5"/>
  <c r="V38" i="5"/>
  <c r="U38" i="5"/>
  <c r="M38" i="5"/>
  <c r="T38" i="5"/>
  <c r="S38" i="5"/>
  <c r="R38" i="5"/>
  <c r="Q38" i="5"/>
  <c r="P38" i="5"/>
  <c r="O38" i="5"/>
  <c r="L38" i="5"/>
  <c r="K38" i="5"/>
  <c r="J38" i="5"/>
  <c r="AB33" i="5" l="1"/>
  <c r="Z33" i="5"/>
  <c r="Y33" i="5"/>
  <c r="X33" i="5"/>
  <c r="W33" i="5"/>
  <c r="V33" i="5"/>
  <c r="U33" i="5"/>
  <c r="T33" i="5"/>
  <c r="S33" i="5"/>
  <c r="R33" i="5"/>
  <c r="Q33" i="5"/>
  <c r="P33" i="5"/>
  <c r="O33" i="5"/>
  <c r="M33" i="5"/>
  <c r="L33" i="5"/>
  <c r="K33" i="5"/>
  <c r="J33" i="5"/>
  <c r="Z155" i="5" l="1"/>
  <c r="Y155" i="5"/>
  <c r="X155" i="5"/>
  <c r="Y154" i="5"/>
  <c r="X154" i="5"/>
  <c r="Y153" i="5"/>
  <c r="X153" i="5"/>
  <c r="Y152" i="5"/>
  <c r="X152" i="5"/>
  <c r="Z151" i="5"/>
  <c r="Y151" i="5"/>
  <c r="X151" i="5"/>
  <c r="Y150" i="5"/>
  <c r="X150" i="5"/>
  <c r="Y149" i="5"/>
  <c r="X149" i="5"/>
  <c r="Y148" i="5"/>
  <c r="X148" i="5"/>
  <c r="Z147" i="5"/>
  <c r="Y147" i="5"/>
  <c r="X147" i="5"/>
  <c r="Y146" i="5"/>
  <c r="X146" i="5"/>
  <c r="Y145" i="5"/>
  <c r="X145" i="5"/>
  <c r="Y142" i="5"/>
  <c r="X142" i="5"/>
  <c r="Y140" i="5"/>
  <c r="X140" i="5"/>
  <c r="Y139" i="5"/>
  <c r="X139" i="5"/>
  <c r="Y138" i="5"/>
  <c r="X138" i="5"/>
  <c r="Y137" i="5"/>
  <c r="X137" i="5"/>
  <c r="Y136" i="5"/>
  <c r="X136" i="5"/>
  <c r="Y135" i="5"/>
  <c r="X135" i="5"/>
  <c r="Y134" i="5"/>
  <c r="X134" i="5"/>
  <c r="Y131" i="5"/>
  <c r="X131" i="5"/>
  <c r="Y130" i="5"/>
  <c r="X130" i="5"/>
  <c r="Y129" i="5"/>
  <c r="X129" i="5"/>
  <c r="Y128" i="5"/>
  <c r="X128" i="5"/>
  <c r="Y127" i="5"/>
  <c r="X127" i="5"/>
  <c r="Y126" i="5"/>
  <c r="X126" i="5"/>
  <c r="Y125" i="5"/>
  <c r="X125" i="5"/>
  <c r="Y124" i="5"/>
  <c r="X124" i="5"/>
  <c r="Y121" i="5"/>
  <c r="X121" i="5"/>
  <c r="Y120" i="5"/>
  <c r="X120" i="5"/>
  <c r="Y119" i="5"/>
  <c r="X119" i="5"/>
  <c r="Y118" i="5"/>
  <c r="X118" i="5"/>
  <c r="Z117" i="5"/>
  <c r="Y117" i="5"/>
  <c r="X117" i="5"/>
  <c r="Y116" i="5"/>
  <c r="X116" i="5"/>
  <c r="Y115" i="5"/>
  <c r="X115" i="5"/>
  <c r="Y112" i="5"/>
  <c r="X112" i="5"/>
  <c r="Z111" i="5"/>
  <c r="Y111" i="5"/>
  <c r="X111" i="5"/>
  <c r="Y110" i="5"/>
  <c r="X110" i="5"/>
  <c r="Y109" i="5"/>
  <c r="X109" i="5"/>
  <c r="Y108" i="5"/>
  <c r="X108" i="5"/>
  <c r="Z107" i="5"/>
  <c r="Y107" i="5"/>
  <c r="X107" i="5"/>
  <c r="Y106" i="5"/>
  <c r="X106" i="5"/>
  <c r="Y105" i="5"/>
  <c r="X105" i="5"/>
  <c r="Y104" i="5"/>
  <c r="X104" i="5"/>
  <c r="Z103" i="5"/>
  <c r="Y103" i="5"/>
  <c r="X103" i="5"/>
  <c r="Y102" i="5"/>
  <c r="X102" i="5"/>
  <c r="Y101" i="5"/>
  <c r="X101" i="5"/>
  <c r="Y100" i="5"/>
  <c r="X100" i="5"/>
  <c r="Z99" i="5"/>
  <c r="Y99" i="5"/>
  <c r="X99" i="5"/>
  <c r="Y98" i="5"/>
  <c r="X98" i="5"/>
  <c r="Y97" i="5"/>
  <c r="X97" i="5"/>
  <c r="Y96" i="5"/>
  <c r="X96" i="5"/>
  <c r="Z95" i="5"/>
  <c r="Y95" i="5"/>
  <c r="X95" i="5"/>
  <c r="Y94" i="5"/>
  <c r="X94" i="5"/>
  <c r="Y91" i="5"/>
  <c r="X91" i="5"/>
  <c r="Y90" i="5"/>
  <c r="X90" i="5"/>
  <c r="Z89" i="5"/>
  <c r="Y89" i="5"/>
  <c r="X89" i="5"/>
  <c r="Y88" i="5"/>
  <c r="X88" i="5"/>
  <c r="Y87" i="5"/>
  <c r="X87" i="5"/>
  <c r="Y86" i="5"/>
  <c r="X86" i="5"/>
  <c r="Z85" i="5"/>
  <c r="Y85" i="5"/>
  <c r="X85" i="5"/>
  <c r="Y84" i="5"/>
  <c r="X84" i="5"/>
  <c r="Y83" i="5"/>
  <c r="X83" i="5"/>
  <c r="Y82" i="5"/>
  <c r="X82" i="5"/>
  <c r="Z81" i="5"/>
  <c r="Y81" i="5"/>
  <c r="X81" i="5"/>
  <c r="Y78" i="5"/>
  <c r="X78" i="5"/>
  <c r="Y77" i="5"/>
  <c r="X77" i="5"/>
  <c r="Y76" i="5"/>
  <c r="X76" i="5"/>
  <c r="Y75" i="5"/>
  <c r="X75" i="5"/>
  <c r="Y74" i="5"/>
  <c r="X74" i="5"/>
  <c r="Y73" i="5"/>
  <c r="X73" i="5"/>
  <c r="Y72" i="5"/>
  <c r="X72" i="5"/>
  <c r="Y71" i="5"/>
  <c r="X71" i="5"/>
  <c r="Y70" i="5"/>
  <c r="X70" i="5"/>
  <c r="Y69" i="5"/>
  <c r="X69" i="5"/>
  <c r="Y68" i="5"/>
  <c r="X68" i="5"/>
  <c r="Y67" i="5"/>
  <c r="X67" i="5"/>
  <c r="Y66" i="5"/>
  <c r="X66" i="5"/>
  <c r="Y65" i="5"/>
  <c r="X65" i="5"/>
  <c r="Y64" i="5"/>
  <c r="X64" i="5"/>
  <c r="Y63" i="5"/>
  <c r="X63" i="5"/>
  <c r="Y62" i="5"/>
  <c r="X62" i="5"/>
  <c r="Y61" i="5"/>
  <c r="X61" i="5"/>
  <c r="Y60" i="5"/>
  <c r="X60" i="5"/>
  <c r="Y59" i="5"/>
  <c r="X59" i="5"/>
  <c r="Y58" i="5"/>
  <c r="X58" i="5"/>
  <c r="Y55" i="5"/>
  <c r="X55" i="5"/>
  <c r="Y54" i="5"/>
  <c r="X54" i="5"/>
  <c r="Y53" i="5"/>
  <c r="X53" i="5"/>
  <c r="Y52" i="5"/>
  <c r="X52" i="5"/>
  <c r="Y51" i="5"/>
  <c r="X51" i="5"/>
  <c r="Y50" i="5"/>
  <c r="X50" i="5"/>
  <c r="Y49" i="5"/>
  <c r="X49" i="5"/>
  <c r="Y48" i="5"/>
  <c r="X48" i="5"/>
  <c r="Y47" i="5"/>
  <c r="X47" i="5"/>
  <c r="Y46" i="5"/>
  <c r="X46" i="5"/>
  <c r="Y45" i="5"/>
  <c r="X45" i="5"/>
  <c r="Y44" i="5"/>
  <c r="X44" i="5"/>
  <c r="Y43" i="5"/>
  <c r="X43" i="5"/>
  <c r="Y42" i="5"/>
  <c r="X42" i="5"/>
  <c r="Y41" i="5"/>
  <c r="X41" i="5"/>
  <c r="Y40" i="5"/>
  <c r="X40" i="5"/>
  <c r="Y37" i="5"/>
  <c r="X37" i="5"/>
  <c r="Y36" i="5"/>
  <c r="X36" i="5"/>
  <c r="Y35" i="5"/>
  <c r="X35" i="5"/>
  <c r="Y32" i="5"/>
  <c r="X32" i="5"/>
  <c r="Y31" i="5"/>
  <c r="X31" i="5"/>
  <c r="Y30" i="5"/>
  <c r="X30" i="5"/>
  <c r="Y29" i="5"/>
  <c r="X29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Y16" i="5"/>
  <c r="X16" i="5"/>
  <c r="Y15" i="5"/>
  <c r="X15" i="5"/>
  <c r="Y14" i="5"/>
  <c r="X14" i="5"/>
  <c r="Y13" i="5"/>
  <c r="X13" i="5"/>
  <c r="Y12" i="5"/>
  <c r="X12" i="5"/>
  <c r="Y11" i="5"/>
  <c r="X11" i="5"/>
  <c r="Y10" i="5"/>
  <c r="X10" i="5"/>
  <c r="Y9" i="5"/>
  <c r="X9" i="5"/>
  <c r="Y8" i="5"/>
  <c r="X8" i="5"/>
  <c r="Z75" i="5"/>
  <c r="Z71" i="5"/>
  <c r="Z67" i="5"/>
  <c r="Z63" i="5"/>
  <c r="Z59" i="5"/>
  <c r="Z53" i="5"/>
  <c r="Z49" i="5"/>
  <c r="Z45" i="5"/>
  <c r="Z41" i="5"/>
  <c r="Z35" i="5"/>
  <c r="Z29" i="5"/>
  <c r="Z25" i="5"/>
  <c r="Z21" i="5"/>
  <c r="Z17" i="5"/>
  <c r="Z13" i="5"/>
  <c r="Z9" i="5"/>
  <c r="Y7" i="5"/>
  <c r="X7" i="5"/>
  <c r="W155" i="5"/>
  <c r="V155" i="5"/>
  <c r="U155" i="5"/>
  <c r="V154" i="5"/>
  <c r="U154" i="5"/>
  <c r="V153" i="5"/>
  <c r="U153" i="5"/>
  <c r="V152" i="5"/>
  <c r="U152" i="5"/>
  <c r="W151" i="5"/>
  <c r="V151" i="5"/>
  <c r="U151" i="5"/>
  <c r="V150" i="5"/>
  <c r="U150" i="5"/>
  <c r="V149" i="5"/>
  <c r="U149" i="5"/>
  <c r="V148" i="5"/>
  <c r="U148" i="5"/>
  <c r="W147" i="5"/>
  <c r="V147" i="5"/>
  <c r="U147" i="5"/>
  <c r="V146" i="5"/>
  <c r="U146" i="5"/>
  <c r="V145" i="5"/>
  <c r="U145" i="5"/>
  <c r="V142" i="5"/>
  <c r="U142" i="5"/>
  <c r="U141" i="5"/>
  <c r="V140" i="5"/>
  <c r="U140" i="5"/>
  <c r="W139" i="5"/>
  <c r="V139" i="5"/>
  <c r="U139" i="5"/>
  <c r="V138" i="5"/>
  <c r="U138" i="5"/>
  <c r="U137" i="5"/>
  <c r="V136" i="5"/>
  <c r="U136" i="5"/>
  <c r="V135" i="5"/>
  <c r="U135" i="5"/>
  <c r="V134" i="5"/>
  <c r="U134" i="5"/>
  <c r="W131" i="5"/>
  <c r="V131" i="5"/>
  <c r="U131" i="5"/>
  <c r="V130" i="5"/>
  <c r="U130" i="5"/>
  <c r="V129" i="5"/>
  <c r="U129" i="5"/>
  <c r="V128" i="5"/>
  <c r="U128" i="5"/>
  <c r="W127" i="5"/>
  <c r="V127" i="5"/>
  <c r="U127" i="5"/>
  <c r="V126" i="5"/>
  <c r="U126" i="5"/>
  <c r="V125" i="5"/>
  <c r="U125" i="5"/>
  <c r="V124" i="5"/>
  <c r="U124" i="5"/>
  <c r="W121" i="5"/>
  <c r="V121" i="5"/>
  <c r="U121" i="5"/>
  <c r="V120" i="5"/>
  <c r="U120" i="5"/>
  <c r="V119" i="5"/>
  <c r="U119" i="5"/>
  <c r="U118" i="5"/>
  <c r="V117" i="5"/>
  <c r="U117" i="5"/>
  <c r="V116" i="5"/>
  <c r="U116" i="5"/>
  <c r="V115" i="5"/>
  <c r="U115" i="5"/>
  <c r="W112" i="5"/>
  <c r="V112" i="5"/>
  <c r="U112" i="5"/>
  <c r="V111" i="5"/>
  <c r="U111" i="5"/>
  <c r="V110" i="5"/>
  <c r="U110" i="5"/>
  <c r="V109" i="5"/>
  <c r="U109" i="5"/>
  <c r="W108" i="5"/>
  <c r="V108" i="5"/>
  <c r="U108" i="5"/>
  <c r="V107" i="5"/>
  <c r="U107" i="5"/>
  <c r="V106" i="5"/>
  <c r="U106" i="5"/>
  <c r="V105" i="5"/>
  <c r="U105" i="5"/>
  <c r="W104" i="5"/>
  <c r="V104" i="5"/>
  <c r="U104" i="5"/>
  <c r="V103" i="5"/>
  <c r="U103" i="5"/>
  <c r="V102" i="5"/>
  <c r="U102" i="5"/>
  <c r="V101" i="5"/>
  <c r="U101" i="5"/>
  <c r="W100" i="5"/>
  <c r="V100" i="5"/>
  <c r="U100" i="5"/>
  <c r="V99" i="5"/>
  <c r="U99" i="5"/>
  <c r="V98" i="5"/>
  <c r="U98" i="5"/>
  <c r="V97" i="5"/>
  <c r="U97" i="5"/>
  <c r="W96" i="5"/>
  <c r="V96" i="5"/>
  <c r="U96" i="5"/>
  <c r="V95" i="5"/>
  <c r="U95" i="5"/>
  <c r="V94" i="5"/>
  <c r="U94" i="5"/>
  <c r="V91" i="5"/>
  <c r="U91" i="5"/>
  <c r="W90" i="5"/>
  <c r="V90" i="5"/>
  <c r="U90" i="5"/>
  <c r="V89" i="5"/>
  <c r="U89" i="5"/>
  <c r="V88" i="5"/>
  <c r="U88" i="5"/>
  <c r="V87" i="5"/>
  <c r="U87" i="5"/>
  <c r="W86" i="5"/>
  <c r="V86" i="5"/>
  <c r="U86" i="5"/>
  <c r="V85" i="5"/>
  <c r="U85" i="5"/>
  <c r="V84" i="5"/>
  <c r="U84" i="5"/>
  <c r="V83" i="5"/>
  <c r="U83" i="5"/>
  <c r="W82" i="5"/>
  <c r="V82" i="5"/>
  <c r="U82" i="5"/>
  <c r="V81" i="5"/>
  <c r="U81" i="5"/>
  <c r="V78" i="5"/>
  <c r="U78" i="5"/>
  <c r="V77" i="5"/>
  <c r="U77" i="5"/>
  <c r="W76" i="5"/>
  <c r="V76" i="5"/>
  <c r="U76" i="5"/>
  <c r="V75" i="5"/>
  <c r="U75" i="5"/>
  <c r="V74" i="5"/>
  <c r="U74" i="5"/>
  <c r="V73" i="5"/>
  <c r="U73" i="5"/>
  <c r="W72" i="5"/>
  <c r="V72" i="5"/>
  <c r="U72" i="5"/>
  <c r="V71" i="5"/>
  <c r="U71" i="5"/>
  <c r="V70" i="5"/>
  <c r="U70" i="5"/>
  <c r="V69" i="5"/>
  <c r="U69" i="5"/>
  <c r="W68" i="5"/>
  <c r="V68" i="5"/>
  <c r="U68" i="5"/>
  <c r="V67" i="5"/>
  <c r="U67" i="5"/>
  <c r="V66" i="5"/>
  <c r="U66" i="5"/>
  <c r="V65" i="5"/>
  <c r="U65" i="5"/>
  <c r="W64" i="5"/>
  <c r="V64" i="5"/>
  <c r="U64" i="5"/>
  <c r="V63" i="5"/>
  <c r="U63" i="5"/>
  <c r="V62" i="5"/>
  <c r="U62" i="5"/>
  <c r="V61" i="5"/>
  <c r="U61" i="5"/>
  <c r="W60" i="5"/>
  <c r="V60" i="5"/>
  <c r="U60" i="5"/>
  <c r="V59" i="5"/>
  <c r="U59" i="5"/>
  <c r="V58" i="5"/>
  <c r="U58" i="5"/>
  <c r="V55" i="5"/>
  <c r="U55" i="5"/>
  <c r="W54" i="5"/>
  <c r="V54" i="5"/>
  <c r="U54" i="5"/>
  <c r="V53" i="5"/>
  <c r="U53" i="5"/>
  <c r="V52" i="5"/>
  <c r="U52" i="5"/>
  <c r="V51" i="5"/>
  <c r="U51" i="5"/>
  <c r="W50" i="5"/>
  <c r="V50" i="5"/>
  <c r="U50" i="5"/>
  <c r="V49" i="5"/>
  <c r="U49" i="5"/>
  <c r="V48" i="5"/>
  <c r="U48" i="5"/>
  <c r="V47" i="5"/>
  <c r="U47" i="5"/>
  <c r="W46" i="5"/>
  <c r="V46" i="5"/>
  <c r="U46" i="5"/>
  <c r="V45" i="5"/>
  <c r="U45" i="5"/>
  <c r="V44" i="5"/>
  <c r="U44" i="5"/>
  <c r="V43" i="5"/>
  <c r="U43" i="5"/>
  <c r="W42" i="5"/>
  <c r="V42" i="5"/>
  <c r="U42" i="5"/>
  <c r="V41" i="5"/>
  <c r="U41" i="5"/>
  <c r="V40" i="5"/>
  <c r="U40" i="5"/>
  <c r="V37" i="5"/>
  <c r="U37" i="5"/>
  <c r="W36" i="5"/>
  <c r="V36" i="5"/>
  <c r="U36" i="5"/>
  <c r="V35" i="5"/>
  <c r="U35" i="5"/>
  <c r="V32" i="5"/>
  <c r="U32" i="5"/>
  <c r="V31" i="5"/>
  <c r="U31" i="5"/>
  <c r="V30" i="5"/>
  <c r="U30" i="5"/>
  <c r="W29" i="5"/>
  <c r="V29" i="5"/>
  <c r="U29" i="5"/>
  <c r="V28" i="5"/>
  <c r="U28" i="5"/>
  <c r="V27" i="5"/>
  <c r="U27" i="5"/>
  <c r="V26" i="5"/>
  <c r="U26" i="5"/>
  <c r="W25" i="5"/>
  <c r="V25" i="5"/>
  <c r="U25" i="5"/>
  <c r="V24" i="5"/>
  <c r="U24" i="5"/>
  <c r="U23" i="5"/>
  <c r="V22" i="5"/>
  <c r="U22" i="5"/>
  <c r="V21" i="5"/>
  <c r="U21" i="5"/>
  <c r="V20" i="5"/>
  <c r="U20" i="5"/>
  <c r="U19" i="5"/>
  <c r="V18" i="5"/>
  <c r="U18" i="5"/>
  <c r="W17" i="5"/>
  <c r="V17" i="5"/>
  <c r="U17" i="5"/>
  <c r="V16" i="5"/>
  <c r="U16" i="5"/>
  <c r="V15" i="5"/>
  <c r="U15" i="5"/>
  <c r="V14" i="5"/>
  <c r="U14" i="5"/>
  <c r="W13" i="5"/>
  <c r="V13" i="5"/>
  <c r="U13" i="5"/>
  <c r="V12" i="5"/>
  <c r="U12" i="5"/>
  <c r="V11" i="5"/>
  <c r="U11" i="5"/>
  <c r="V10" i="5"/>
  <c r="U10" i="5"/>
  <c r="W9" i="5"/>
  <c r="V9" i="5"/>
  <c r="U9" i="5"/>
  <c r="U8" i="5"/>
  <c r="V8" i="5"/>
  <c r="U7" i="5"/>
  <c r="T155" i="5"/>
  <c r="T154" i="5"/>
  <c r="Z154" i="5" s="1"/>
  <c r="T153" i="5"/>
  <c r="Z153" i="5" s="1"/>
  <c r="T152" i="5"/>
  <c r="Z152" i="5" s="1"/>
  <c r="T151" i="5"/>
  <c r="T150" i="5"/>
  <c r="Z150" i="5" s="1"/>
  <c r="T149" i="5"/>
  <c r="Z149" i="5" s="1"/>
  <c r="T148" i="5"/>
  <c r="Z148" i="5" s="1"/>
  <c r="T147" i="5"/>
  <c r="T146" i="5"/>
  <c r="Z146" i="5" s="1"/>
  <c r="T145" i="5"/>
  <c r="Z145" i="5" s="1"/>
  <c r="T142" i="5"/>
  <c r="Z142" i="5" s="1"/>
  <c r="T141" i="5"/>
  <c r="T140" i="5"/>
  <c r="W140" i="5" s="1"/>
  <c r="T139" i="5"/>
  <c r="Z139" i="5" s="1"/>
  <c r="T138" i="5"/>
  <c r="Z138" i="5" s="1"/>
  <c r="T137" i="5"/>
  <c r="Z137" i="5" s="1"/>
  <c r="T136" i="5"/>
  <c r="Z136" i="5" s="1"/>
  <c r="T135" i="5"/>
  <c r="W135" i="5" s="1"/>
  <c r="T134" i="5"/>
  <c r="W134" i="5" s="1"/>
  <c r="T131" i="5"/>
  <c r="Z131" i="5" s="1"/>
  <c r="T130" i="5"/>
  <c r="Z130" i="5" s="1"/>
  <c r="T129" i="5"/>
  <c r="W129" i="5" s="1"/>
  <c r="T128" i="5"/>
  <c r="W128" i="5" s="1"/>
  <c r="T127" i="5"/>
  <c r="Z127" i="5" s="1"/>
  <c r="T126" i="5"/>
  <c r="Z126" i="5" s="1"/>
  <c r="T125" i="5"/>
  <c r="W125" i="5" s="1"/>
  <c r="T124" i="5"/>
  <c r="W124" i="5" s="1"/>
  <c r="T121" i="5"/>
  <c r="Z121" i="5" s="1"/>
  <c r="T120" i="5"/>
  <c r="Z120" i="5" s="1"/>
  <c r="T119" i="5"/>
  <c r="W119" i="5" s="1"/>
  <c r="T118" i="5"/>
  <c r="W118" i="5" s="1"/>
  <c r="T117" i="5"/>
  <c r="W117" i="5" s="1"/>
  <c r="T116" i="5"/>
  <c r="W116" i="5" s="1"/>
  <c r="T115" i="5"/>
  <c r="W115" i="5" s="1"/>
  <c r="T112" i="5"/>
  <c r="Z112" i="5" s="1"/>
  <c r="T111" i="5"/>
  <c r="W111" i="5" s="1"/>
  <c r="T110" i="5"/>
  <c r="W110" i="5" s="1"/>
  <c r="T109" i="5"/>
  <c r="W109" i="5" s="1"/>
  <c r="T108" i="5"/>
  <c r="Z108" i="5" s="1"/>
  <c r="T107" i="5"/>
  <c r="W107" i="5" s="1"/>
  <c r="T106" i="5"/>
  <c r="W106" i="5" s="1"/>
  <c r="T105" i="5"/>
  <c r="W105" i="5" s="1"/>
  <c r="T104" i="5"/>
  <c r="Z104" i="5" s="1"/>
  <c r="T103" i="5"/>
  <c r="W103" i="5" s="1"/>
  <c r="T102" i="5"/>
  <c r="W102" i="5" s="1"/>
  <c r="T101" i="5"/>
  <c r="W101" i="5" s="1"/>
  <c r="T100" i="5"/>
  <c r="Z100" i="5" s="1"/>
  <c r="T99" i="5"/>
  <c r="W99" i="5" s="1"/>
  <c r="T98" i="5"/>
  <c r="W98" i="5" s="1"/>
  <c r="T97" i="5"/>
  <c r="W97" i="5" s="1"/>
  <c r="T96" i="5"/>
  <c r="Z96" i="5" s="1"/>
  <c r="T95" i="5"/>
  <c r="W95" i="5" s="1"/>
  <c r="T94" i="5"/>
  <c r="W94" i="5" s="1"/>
  <c r="T91" i="5"/>
  <c r="W91" i="5" s="1"/>
  <c r="T90" i="5"/>
  <c r="Z90" i="5" s="1"/>
  <c r="T89" i="5"/>
  <c r="W89" i="5" s="1"/>
  <c r="T88" i="5"/>
  <c r="W88" i="5" s="1"/>
  <c r="T87" i="5"/>
  <c r="W87" i="5" s="1"/>
  <c r="T86" i="5"/>
  <c r="Z86" i="5" s="1"/>
  <c r="T85" i="5"/>
  <c r="W85" i="5" s="1"/>
  <c r="T84" i="5"/>
  <c r="W84" i="5" s="1"/>
  <c r="T83" i="5"/>
  <c r="W83" i="5" s="1"/>
  <c r="T82" i="5"/>
  <c r="Z82" i="5" s="1"/>
  <c r="T81" i="5"/>
  <c r="W81" i="5" s="1"/>
  <c r="T78" i="5"/>
  <c r="Z78" i="5" s="1"/>
  <c r="T77" i="5"/>
  <c r="W77" i="5" s="1"/>
  <c r="T76" i="5"/>
  <c r="Z76" i="5" s="1"/>
  <c r="T75" i="5"/>
  <c r="W75" i="5" s="1"/>
  <c r="T74" i="5"/>
  <c r="Z74" i="5" s="1"/>
  <c r="T73" i="5"/>
  <c r="W73" i="5" s="1"/>
  <c r="T72" i="5"/>
  <c r="Z72" i="5" s="1"/>
  <c r="T71" i="5"/>
  <c r="W71" i="5" s="1"/>
  <c r="T70" i="5"/>
  <c r="Z70" i="5" s="1"/>
  <c r="T69" i="5"/>
  <c r="W69" i="5" s="1"/>
  <c r="T68" i="5"/>
  <c r="Z68" i="5" s="1"/>
  <c r="T67" i="5"/>
  <c r="W67" i="5" s="1"/>
  <c r="T66" i="5"/>
  <c r="Z66" i="5" s="1"/>
  <c r="T65" i="5"/>
  <c r="W65" i="5" s="1"/>
  <c r="T64" i="5"/>
  <c r="Z64" i="5" s="1"/>
  <c r="T63" i="5"/>
  <c r="W63" i="5" s="1"/>
  <c r="T62" i="5"/>
  <c r="Z62" i="5" s="1"/>
  <c r="T61" i="5"/>
  <c r="W61" i="5" s="1"/>
  <c r="T60" i="5"/>
  <c r="Z60" i="5" s="1"/>
  <c r="T59" i="5"/>
  <c r="W59" i="5" s="1"/>
  <c r="T58" i="5"/>
  <c r="Z58" i="5" s="1"/>
  <c r="T55" i="5"/>
  <c r="W55" i="5" s="1"/>
  <c r="T54" i="5"/>
  <c r="Z54" i="5" s="1"/>
  <c r="T53" i="5"/>
  <c r="W53" i="5" s="1"/>
  <c r="T52" i="5"/>
  <c r="Z52" i="5" s="1"/>
  <c r="T51" i="5"/>
  <c r="W51" i="5" s="1"/>
  <c r="T50" i="5"/>
  <c r="Z50" i="5" s="1"/>
  <c r="T49" i="5"/>
  <c r="W49" i="5" s="1"/>
  <c r="T48" i="5"/>
  <c r="Z48" i="5" s="1"/>
  <c r="T47" i="5"/>
  <c r="W47" i="5" s="1"/>
  <c r="T46" i="5"/>
  <c r="Z46" i="5" s="1"/>
  <c r="T45" i="5"/>
  <c r="W45" i="5" s="1"/>
  <c r="T44" i="5"/>
  <c r="Z44" i="5" s="1"/>
  <c r="T43" i="5"/>
  <c r="W43" i="5" s="1"/>
  <c r="T42" i="5"/>
  <c r="Z42" i="5" s="1"/>
  <c r="T41" i="5"/>
  <c r="W41" i="5" s="1"/>
  <c r="T40" i="5"/>
  <c r="Z40" i="5" s="1"/>
  <c r="T37" i="5"/>
  <c r="W37" i="5" s="1"/>
  <c r="T36" i="5"/>
  <c r="Z36" i="5" s="1"/>
  <c r="T35" i="5"/>
  <c r="W35" i="5" s="1"/>
  <c r="T32" i="5"/>
  <c r="Z32" i="5" s="1"/>
  <c r="T31" i="5"/>
  <c r="Z31" i="5" s="1"/>
  <c r="T30" i="5"/>
  <c r="W30" i="5" s="1"/>
  <c r="T29" i="5"/>
  <c r="T28" i="5"/>
  <c r="Z28" i="5" s="1"/>
  <c r="T27" i="5"/>
  <c r="Z27" i="5" s="1"/>
  <c r="T26" i="5"/>
  <c r="W26" i="5" s="1"/>
  <c r="T25" i="5"/>
  <c r="T24" i="5"/>
  <c r="Z24" i="5" s="1"/>
  <c r="T23" i="5"/>
  <c r="Z23" i="5" s="1"/>
  <c r="T22" i="5"/>
  <c r="Z22" i="5" s="1"/>
  <c r="T21" i="5"/>
  <c r="W21" i="5" s="1"/>
  <c r="T20" i="5"/>
  <c r="Z20" i="5" s="1"/>
  <c r="T19" i="5"/>
  <c r="Z19" i="5" s="1"/>
  <c r="T18" i="5"/>
  <c r="W18" i="5" s="1"/>
  <c r="T17" i="5"/>
  <c r="T16" i="5"/>
  <c r="Z16" i="5" s="1"/>
  <c r="T15" i="5"/>
  <c r="Z15" i="5" s="1"/>
  <c r="T14" i="5"/>
  <c r="W14" i="5" s="1"/>
  <c r="T13" i="5"/>
  <c r="T12" i="5"/>
  <c r="Z12" i="5" s="1"/>
  <c r="T11" i="5"/>
  <c r="Z11" i="5" s="1"/>
  <c r="T10" i="5"/>
  <c r="W10" i="5" s="1"/>
  <c r="T9" i="5"/>
  <c r="T8" i="5"/>
  <c r="Z8" i="5" s="1"/>
  <c r="T7" i="5"/>
  <c r="W7" i="5" s="1"/>
  <c r="M155" i="5"/>
  <c r="M154" i="5"/>
  <c r="M153" i="5"/>
  <c r="M152" i="5"/>
  <c r="M151" i="5"/>
  <c r="M150" i="5"/>
  <c r="M149" i="5"/>
  <c r="M148" i="5"/>
  <c r="M147" i="5"/>
  <c r="M146" i="5"/>
  <c r="M145" i="5"/>
  <c r="M142" i="5"/>
  <c r="M140" i="5"/>
  <c r="M139" i="5"/>
  <c r="M138" i="5"/>
  <c r="M136" i="5"/>
  <c r="M135" i="5"/>
  <c r="M134" i="5"/>
  <c r="M131" i="5"/>
  <c r="M130" i="5"/>
  <c r="M129" i="5"/>
  <c r="M128" i="5"/>
  <c r="M127" i="5"/>
  <c r="M126" i="5"/>
  <c r="M125" i="5"/>
  <c r="M124" i="5"/>
  <c r="M121" i="5"/>
  <c r="M120" i="5"/>
  <c r="M119" i="5"/>
  <c r="M118" i="5"/>
  <c r="M117" i="5"/>
  <c r="M116" i="5"/>
  <c r="M115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1" i="5"/>
  <c r="M90" i="5"/>
  <c r="M89" i="5"/>
  <c r="M88" i="5"/>
  <c r="M87" i="5"/>
  <c r="M86" i="5"/>
  <c r="M85" i="5"/>
  <c r="M84" i="5"/>
  <c r="M83" i="5"/>
  <c r="M82" i="5"/>
  <c r="M81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7" i="5"/>
  <c r="M36" i="5"/>
  <c r="M35" i="5"/>
  <c r="M32" i="5"/>
  <c r="M31" i="5"/>
  <c r="M30" i="5"/>
  <c r="M29" i="5"/>
  <c r="M28" i="5"/>
  <c r="M27" i="5"/>
  <c r="M26" i="5"/>
  <c r="M25" i="5"/>
  <c r="M24" i="5"/>
  <c r="M22" i="5"/>
  <c r="M21" i="5"/>
  <c r="M20" i="5"/>
  <c r="M18" i="5"/>
  <c r="M17" i="5"/>
  <c r="M16" i="5"/>
  <c r="M15" i="5"/>
  <c r="M14" i="5"/>
  <c r="M13" i="5"/>
  <c r="M12" i="5"/>
  <c r="M11" i="5"/>
  <c r="M10" i="5"/>
  <c r="M9" i="5"/>
  <c r="M8" i="5"/>
  <c r="M7" i="5"/>
  <c r="Z140" i="5" l="1"/>
  <c r="W8" i="5"/>
  <c r="W12" i="5"/>
  <c r="W16" i="5"/>
  <c r="W22" i="5"/>
  <c r="W24" i="5"/>
  <c r="W28" i="5"/>
  <c r="W32" i="5"/>
  <c r="W120" i="5"/>
  <c r="W126" i="5"/>
  <c r="W130" i="5"/>
  <c r="W136" i="5"/>
  <c r="W138" i="5"/>
  <c r="W146" i="5"/>
  <c r="W150" i="5"/>
  <c r="W154" i="5"/>
  <c r="Z10" i="5"/>
  <c r="Z14" i="5"/>
  <c r="Z18" i="5"/>
  <c r="Z26" i="5"/>
  <c r="Z30" i="5"/>
  <c r="Z84" i="5"/>
  <c r="Z88" i="5"/>
  <c r="Z94" i="5"/>
  <c r="Z98" i="5"/>
  <c r="Z102" i="5"/>
  <c r="Z106" i="5"/>
  <c r="Z110" i="5"/>
  <c r="Z116" i="5"/>
  <c r="Z119" i="5"/>
  <c r="Z125" i="5"/>
  <c r="Z129" i="5"/>
  <c r="Z135" i="5"/>
  <c r="W11" i="5"/>
  <c r="W15" i="5"/>
  <c r="W27" i="5"/>
  <c r="W31" i="5"/>
  <c r="W40" i="5"/>
  <c r="W44" i="5"/>
  <c r="W48" i="5"/>
  <c r="W52" i="5"/>
  <c r="W58" i="5"/>
  <c r="W62" i="5"/>
  <c r="W66" i="5"/>
  <c r="W70" i="5"/>
  <c r="W74" i="5"/>
  <c r="W78" i="5"/>
  <c r="W145" i="5"/>
  <c r="W149" i="5"/>
  <c r="W153" i="5"/>
  <c r="Z37" i="5"/>
  <c r="Z43" i="5"/>
  <c r="Z47" i="5"/>
  <c r="Z51" i="5"/>
  <c r="Z55" i="5"/>
  <c r="Z61" i="5"/>
  <c r="Z65" i="5"/>
  <c r="Z69" i="5"/>
  <c r="Z73" i="5"/>
  <c r="Z77" i="5"/>
  <c r="Z83" i="5"/>
  <c r="Z87" i="5"/>
  <c r="Z91" i="5"/>
  <c r="Z97" i="5"/>
  <c r="Z101" i="5"/>
  <c r="Z105" i="5"/>
  <c r="Z109" i="5"/>
  <c r="Z115" i="5"/>
  <c r="Z124" i="5"/>
  <c r="Z128" i="5"/>
  <c r="Z134" i="5"/>
  <c r="W20" i="5"/>
  <c r="W142" i="5"/>
  <c r="W148" i="5"/>
  <c r="W152" i="5"/>
</calcChain>
</file>

<file path=xl/sharedStrings.xml><?xml version="1.0" encoding="utf-8"?>
<sst xmlns="http://schemas.openxmlformats.org/spreadsheetml/2006/main" count="742" uniqueCount="244">
  <si>
    <t>〔平均〕</t>
    <rPh sb="1" eb="3">
      <t>ヘイキン</t>
    </rPh>
    <phoneticPr fontId="7"/>
  </si>
  <si>
    <t>計</t>
    <rPh sb="0" eb="1">
      <t>ケイ</t>
    </rPh>
    <phoneticPr fontId="7"/>
  </si>
  <si>
    <t>全県</t>
    <rPh sb="0" eb="1">
      <t>ゼン</t>
    </rPh>
    <rPh sb="1" eb="2">
      <t>ケン</t>
    </rPh>
    <phoneticPr fontId="7"/>
  </si>
  <si>
    <t>村営</t>
    <rPh sb="0" eb="2">
      <t>ソンエイ</t>
    </rPh>
    <phoneticPr fontId="8"/>
  </si>
  <si>
    <t>栄村</t>
  </si>
  <si>
    <t>東大滝</t>
  </si>
  <si>
    <t>野沢温泉村</t>
  </si>
  <si>
    <t>七ヶ巻</t>
  </si>
  <si>
    <t>平林・虫生</t>
  </si>
  <si>
    <t>上ノ平</t>
  </si>
  <si>
    <t>馬曲</t>
  </si>
  <si>
    <t>木島平村</t>
  </si>
  <si>
    <t>高社</t>
  </si>
  <si>
    <t>住民組合営</t>
    <rPh sb="0" eb="2">
      <t>ジュウミン</t>
    </rPh>
    <rPh sb="2" eb="4">
      <t>クミアイ</t>
    </rPh>
    <rPh sb="4" eb="5">
      <t>エイ</t>
    </rPh>
    <phoneticPr fontId="8"/>
  </si>
  <si>
    <t>丸池</t>
  </si>
  <si>
    <t>山ノ内町</t>
  </si>
  <si>
    <t>町営</t>
    <rPh sb="0" eb="2">
      <t>チョウエイ</t>
    </rPh>
    <phoneticPr fontId="8"/>
  </si>
  <si>
    <t>熟平</t>
  </si>
  <si>
    <t>北部</t>
  </si>
  <si>
    <t>市営</t>
    <rPh sb="0" eb="2">
      <t>シエイ</t>
    </rPh>
    <phoneticPr fontId="8"/>
  </si>
  <si>
    <t>飯山市</t>
  </si>
  <si>
    <t>斑尾</t>
  </si>
  <si>
    <t>小川村</t>
  </si>
  <si>
    <t>私営</t>
    <rPh sb="0" eb="1">
      <t>ワタクシ</t>
    </rPh>
    <rPh sb="1" eb="2">
      <t>エイ</t>
    </rPh>
    <phoneticPr fontId="8"/>
  </si>
  <si>
    <t>飯綱牟礼ｴｺｰﾗﾝﾄﾞ</t>
  </si>
  <si>
    <t>飯綱町</t>
  </si>
  <si>
    <t>斑尾東急リゾート</t>
  </si>
  <si>
    <t>信濃町</t>
  </si>
  <si>
    <t>野尻湖高原緑の村</t>
  </si>
  <si>
    <t>網掛</t>
  </si>
  <si>
    <t>坂城町</t>
  </si>
  <si>
    <t>千曲市</t>
  </si>
  <si>
    <t>長野</t>
  </si>
  <si>
    <t>須坂市</t>
  </si>
  <si>
    <t>峰の原</t>
  </si>
  <si>
    <t>中社</t>
  </si>
  <si>
    <t>長野市</t>
  </si>
  <si>
    <t>寺町北部</t>
  </si>
  <si>
    <t>清水山</t>
  </si>
  <si>
    <t>小谷村</t>
  </si>
  <si>
    <t>広津</t>
  </si>
  <si>
    <t>池田町</t>
  </si>
  <si>
    <t>一津</t>
  </si>
  <si>
    <t>大町市</t>
  </si>
  <si>
    <t>中綱</t>
  </si>
  <si>
    <t>青木</t>
  </si>
  <si>
    <t>美麻</t>
  </si>
  <si>
    <t>八坂</t>
  </si>
  <si>
    <t>筑北村</t>
  </si>
  <si>
    <t>朝日村</t>
  </si>
  <si>
    <t>清水高原</t>
  </si>
  <si>
    <t>山形村</t>
  </si>
  <si>
    <t>生坂村</t>
  </si>
  <si>
    <t>麻績村</t>
  </si>
  <si>
    <t>有明高原D4地区</t>
  </si>
  <si>
    <t>安曇野市</t>
  </si>
  <si>
    <t>赤松</t>
  </si>
  <si>
    <t>松本市</t>
  </si>
  <si>
    <t>大桑村</t>
  </si>
  <si>
    <t>おんたけ高原</t>
  </si>
  <si>
    <t>王滝村</t>
  </si>
  <si>
    <t>九蔵</t>
  </si>
  <si>
    <t>滝越</t>
  </si>
  <si>
    <t>木祖村</t>
    <rPh sb="0" eb="2">
      <t>キソ</t>
    </rPh>
    <rPh sb="2" eb="3">
      <t>ムラ</t>
    </rPh>
    <phoneticPr fontId="7"/>
  </si>
  <si>
    <t>木祖村</t>
  </si>
  <si>
    <t>木曽駒高原</t>
  </si>
  <si>
    <t>木曽町</t>
  </si>
  <si>
    <t>冷川</t>
  </si>
  <si>
    <t>開田高原</t>
  </si>
  <si>
    <t>末川</t>
  </si>
  <si>
    <t>日義</t>
  </si>
  <si>
    <t>三岳</t>
  </si>
  <si>
    <t>中央部</t>
  </si>
  <si>
    <t>熊沢</t>
  </si>
  <si>
    <t>黒川</t>
  </si>
  <si>
    <t>宇山</t>
  </si>
  <si>
    <t>南木曽町</t>
  </si>
  <si>
    <t>上松町</t>
  </si>
  <si>
    <t>木曽</t>
  </si>
  <si>
    <t>大鹿村</t>
  </si>
  <si>
    <t>泰阜村</t>
  </si>
  <si>
    <t>天龍村</t>
  </si>
  <si>
    <t>売木村</t>
  </si>
  <si>
    <t>下條村</t>
  </si>
  <si>
    <t>小戸名</t>
  </si>
  <si>
    <t>根羽村</t>
  </si>
  <si>
    <t>根羽</t>
  </si>
  <si>
    <t>平谷村</t>
  </si>
  <si>
    <t>阿南町</t>
    <rPh sb="0" eb="2">
      <t>アナン</t>
    </rPh>
    <rPh sb="2" eb="3">
      <t>チョウ</t>
    </rPh>
    <phoneticPr fontId="7"/>
  </si>
  <si>
    <t>阿南町</t>
  </si>
  <si>
    <t>山吹</t>
  </si>
  <si>
    <t>高森町</t>
  </si>
  <si>
    <t>遠山</t>
  </si>
  <si>
    <t>飯田市</t>
  </si>
  <si>
    <t>神子柴</t>
  </si>
  <si>
    <t>南箕輪村</t>
  </si>
  <si>
    <t>日曽利</t>
  </si>
  <si>
    <t>飯島町</t>
  </si>
  <si>
    <t>鹿垣</t>
  </si>
  <si>
    <t>箕輪町</t>
  </si>
  <si>
    <t>上棚</t>
  </si>
  <si>
    <t>長岡</t>
  </si>
  <si>
    <t>唐木沢</t>
  </si>
  <si>
    <t>辰野町</t>
  </si>
  <si>
    <t>鴻ノ田</t>
  </si>
  <si>
    <t>上野</t>
  </si>
  <si>
    <t>渡戸</t>
  </si>
  <si>
    <t>下横川</t>
  </si>
  <si>
    <t>門前</t>
  </si>
  <si>
    <t>川上</t>
  </si>
  <si>
    <t>伊那市</t>
  </si>
  <si>
    <t>高遠町片倉</t>
  </si>
  <si>
    <t>高遠町御堂垣外</t>
  </si>
  <si>
    <t>高遠町黒沢</t>
  </si>
  <si>
    <t>高遠町第二</t>
  </si>
  <si>
    <t>高遠町第一</t>
  </si>
  <si>
    <t>長谷</t>
  </si>
  <si>
    <t>ますみヶ丘</t>
  </si>
  <si>
    <t>下新山</t>
  </si>
  <si>
    <t>上新山</t>
  </si>
  <si>
    <t>上伊那</t>
  </si>
  <si>
    <t>丸山</t>
  </si>
  <si>
    <t>原村</t>
  </si>
  <si>
    <t>鹿山</t>
  </si>
  <si>
    <t>茅野市</t>
  </si>
  <si>
    <t>鏡湖</t>
  </si>
  <si>
    <t>ヴィラ奥蓼科</t>
  </si>
  <si>
    <t>美濃戸地区</t>
  </si>
  <si>
    <t>車山高原</t>
  </si>
  <si>
    <t>諏訪</t>
  </si>
  <si>
    <t>三井の森いずみ平</t>
  </si>
  <si>
    <t>白樺高原緑の村</t>
  </si>
  <si>
    <t>蓼科向城台別荘地</t>
  </si>
  <si>
    <t>蓼科高原別荘地</t>
  </si>
  <si>
    <t>ピラタスの丘</t>
  </si>
  <si>
    <t>後山</t>
  </si>
  <si>
    <t>諏訪市</t>
  </si>
  <si>
    <t>霧ヶ峰</t>
  </si>
  <si>
    <t>山ノ神</t>
  </si>
  <si>
    <t>岡谷市</t>
  </si>
  <si>
    <t>青木村</t>
  </si>
  <si>
    <t>上田市</t>
  </si>
  <si>
    <t>真田いずみの森</t>
  </si>
  <si>
    <t>鹿教湯</t>
  </si>
  <si>
    <t>白樺湖</t>
  </si>
  <si>
    <t>立科町</t>
  </si>
  <si>
    <t>夢の平</t>
  </si>
  <si>
    <t>姥、中尾</t>
  </si>
  <si>
    <t>旧軽井沢倶楽部</t>
  </si>
  <si>
    <t>軽井沢町</t>
  </si>
  <si>
    <t>土屋別荘地</t>
  </si>
  <si>
    <t>八風の郷</t>
  </si>
  <si>
    <t>太平洋興発軽井沢別荘地</t>
  </si>
  <si>
    <t>三井不動産中軽井沢別荘地</t>
  </si>
  <si>
    <t>千ヶ滝</t>
  </si>
  <si>
    <t>軽井沢湖畔保養地</t>
  </si>
  <si>
    <t>離山</t>
  </si>
  <si>
    <t>太陽の森</t>
  </si>
  <si>
    <t>丸紅南軽井沢</t>
  </si>
  <si>
    <t>高瀬沢</t>
  </si>
  <si>
    <t>北相木村</t>
  </si>
  <si>
    <t>南相木村</t>
  </si>
  <si>
    <t>南牧村</t>
  </si>
  <si>
    <t>村営</t>
    <rPh sb="0" eb="2">
      <t>ソンエイ</t>
    </rPh>
    <phoneticPr fontId="7"/>
  </si>
  <si>
    <t>川上村</t>
    <rPh sb="0" eb="2">
      <t>カワカミ</t>
    </rPh>
    <rPh sb="2" eb="3">
      <t>ムラ</t>
    </rPh>
    <phoneticPr fontId="7"/>
  </si>
  <si>
    <t>川上村</t>
  </si>
  <si>
    <t>シャトレーゼリゾート八ヶ岳</t>
  </si>
  <si>
    <t>佐久穂町</t>
  </si>
  <si>
    <t>八千穂高原</t>
  </si>
  <si>
    <t>宿岩</t>
  </si>
  <si>
    <t>小海町</t>
  </si>
  <si>
    <t>親沢</t>
  </si>
  <si>
    <t>川平</t>
  </si>
  <si>
    <t>三区</t>
  </si>
  <si>
    <t>菱野</t>
  </si>
  <si>
    <t>小諸市</t>
  </si>
  <si>
    <t>佐久</t>
  </si>
  <si>
    <t>料金
体系</t>
    <phoneticPr fontId="7"/>
  </si>
  <si>
    <t>負荷率</t>
    <rPh sb="0" eb="2">
      <t>フカ</t>
    </rPh>
    <rPh sb="2" eb="3">
      <t>リツ</t>
    </rPh>
    <phoneticPr fontId="7"/>
  </si>
  <si>
    <t>有収率</t>
    <rPh sb="0" eb="1">
      <t>ユウ</t>
    </rPh>
    <rPh sb="1" eb="2">
      <t>シュウ</t>
    </rPh>
    <rPh sb="2" eb="3">
      <t>リツ</t>
    </rPh>
    <phoneticPr fontId="7"/>
  </si>
  <si>
    <t>有効率</t>
    <rPh sb="0" eb="3">
      <t>ユウコウリツ</t>
    </rPh>
    <phoneticPr fontId="7"/>
  </si>
  <si>
    <t>実績
平均</t>
    <rPh sb="0" eb="2">
      <t>ジッセキ</t>
    </rPh>
    <rPh sb="3" eb="5">
      <t>ヘイキン</t>
    </rPh>
    <phoneticPr fontId="7"/>
  </si>
  <si>
    <t>実績
最大</t>
    <phoneticPr fontId="7"/>
  </si>
  <si>
    <t>計画
最大</t>
    <phoneticPr fontId="7"/>
  </si>
  <si>
    <t>有収水量</t>
    <rPh sb="0" eb="1">
      <t>ユウ</t>
    </rPh>
    <rPh sb="1" eb="2">
      <t>シュウ</t>
    </rPh>
    <rPh sb="2" eb="4">
      <t>スイリョウ</t>
    </rPh>
    <phoneticPr fontId="7"/>
  </si>
  <si>
    <t>有効水量</t>
    <rPh sb="0" eb="2">
      <t>ユウコウ</t>
    </rPh>
    <rPh sb="2" eb="4">
      <t>スイリョウ</t>
    </rPh>
    <phoneticPr fontId="7"/>
  </si>
  <si>
    <t>年間
給水量</t>
    <phoneticPr fontId="7"/>
  </si>
  <si>
    <t>現在</t>
    <phoneticPr fontId="7"/>
  </si>
  <si>
    <t>計画</t>
    <phoneticPr fontId="7"/>
  </si>
  <si>
    <t>日</t>
    <phoneticPr fontId="7"/>
  </si>
  <si>
    <t>月</t>
    <phoneticPr fontId="7"/>
  </si>
  <si>
    <t>年</t>
    <phoneticPr fontId="7"/>
  </si>
  <si>
    <t>元号</t>
    <phoneticPr fontId="7"/>
  </si>
  <si>
    <t>水道料金</t>
    <rPh sb="0" eb="2">
      <t>スイドウ</t>
    </rPh>
    <rPh sb="2" eb="4">
      <t>リョウキン</t>
    </rPh>
    <phoneticPr fontId="7"/>
  </si>
  <si>
    <t>給水量比率
（%）</t>
    <rPh sb="0" eb="1">
      <t>キュウ</t>
    </rPh>
    <rPh sb="1" eb="3">
      <t>スイリョウ</t>
    </rPh>
    <rPh sb="3" eb="5">
      <t>ヒリツ</t>
    </rPh>
    <phoneticPr fontId="7"/>
  </si>
  <si>
    <t>一人一日給水量
（ﾘｯﾄﾙ）</t>
    <rPh sb="0" eb="2">
      <t>ヒトリ</t>
    </rPh>
    <rPh sb="2" eb="4">
      <t>イチニチ</t>
    </rPh>
    <phoneticPr fontId="7"/>
  </si>
  <si>
    <r>
      <t>一日給水量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イチニチ</t>
    </rPh>
    <phoneticPr fontId="7"/>
  </si>
  <si>
    <r>
      <t>年間給水量
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7"/>
  </si>
  <si>
    <t>番号</t>
    <rPh sb="0" eb="2">
      <t>バンゴウ</t>
    </rPh>
    <phoneticPr fontId="7"/>
  </si>
  <si>
    <t>給水
普及率（%）</t>
    <rPh sb="0" eb="2">
      <t>キュウスイ</t>
    </rPh>
    <rPh sb="3" eb="4">
      <t>ススム</t>
    </rPh>
    <rPh sb="4" eb="5">
      <t>オヨブ</t>
    </rPh>
    <rPh sb="5" eb="6">
      <t>リツ</t>
    </rPh>
    <phoneticPr fontId="7"/>
  </si>
  <si>
    <t>給水区域内人口
（人）</t>
    <rPh sb="9" eb="10">
      <t>ニン</t>
    </rPh>
    <phoneticPr fontId="7"/>
  </si>
  <si>
    <t>給水人口（人）</t>
    <rPh sb="5" eb="6">
      <t>ニン</t>
    </rPh>
    <phoneticPr fontId="7"/>
  </si>
  <si>
    <t>認可年月日</t>
    <rPh sb="2" eb="5">
      <t>ネンガッピ</t>
    </rPh>
    <phoneticPr fontId="7"/>
  </si>
  <si>
    <t>経営主体種別</t>
  </si>
  <si>
    <t>事業名</t>
    <phoneticPr fontId="7"/>
  </si>
  <si>
    <t>市町村</t>
    <phoneticPr fontId="7"/>
  </si>
  <si>
    <t>２１．事業計画概要、給水人口、普及率、給水量及び料金（簡易水道）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9">
      <t>カンイ</t>
    </rPh>
    <rPh sb="29" eb="31">
      <t>スイドウ</t>
    </rPh>
    <phoneticPr fontId="7"/>
  </si>
  <si>
    <t>栄村</t>
    <rPh sb="0" eb="2">
      <t>サカエムラ</t>
    </rPh>
    <phoneticPr fontId="3"/>
  </si>
  <si>
    <t>諏訪市</t>
    <rPh sb="0" eb="2">
      <t>スワ</t>
    </rPh>
    <phoneticPr fontId="3"/>
  </si>
  <si>
    <t>霧ヶ峰ビバルデの丘</t>
    <rPh sb="8" eb="9">
      <t>オカ</t>
    </rPh>
    <phoneticPr fontId="3"/>
  </si>
  <si>
    <t>私営</t>
    <rPh sb="0" eb="2">
      <t>シエイ</t>
    </rPh>
    <phoneticPr fontId="3"/>
  </si>
  <si>
    <r>
      <t>家庭用10m</t>
    </r>
    <r>
      <rPr>
        <vertAlign val="superscript"/>
        <sz val="6"/>
        <rFont val="ＭＳ Ｐゴシック"/>
        <family val="3"/>
        <charset val="128"/>
      </rPr>
      <t xml:space="preserve">3
</t>
    </r>
    <r>
      <rPr>
        <sz val="6"/>
        <rFont val="ＭＳ Ｐゴシック"/>
        <family val="3"/>
        <charset val="128"/>
      </rPr>
      <t>料金/月（円）
(税込み）</t>
    </r>
    <rPh sb="0" eb="3">
      <t>カテイヨウ</t>
    </rPh>
    <rPh sb="8" eb="10">
      <t>リョウキン</t>
    </rPh>
    <rPh sb="11" eb="12">
      <t>ツキ</t>
    </rPh>
    <rPh sb="13" eb="14">
      <t>エン</t>
    </rPh>
    <rPh sb="17" eb="19">
      <t>ゼイコ</t>
    </rPh>
    <phoneticPr fontId="7"/>
  </si>
  <si>
    <t>松本</t>
    <rPh sb="0" eb="2">
      <t>マツモト</t>
    </rPh>
    <phoneticPr fontId="3"/>
  </si>
  <si>
    <t>千曲高原開発㈱</t>
    <phoneticPr fontId="3"/>
  </si>
  <si>
    <t>昭和</t>
  </si>
  <si>
    <t>平成</t>
  </si>
  <si>
    <t>大正</t>
  </si>
  <si>
    <t>南牧村</t>
    <rPh sb="0" eb="3">
      <t>ミナミマキムラ</t>
    </rPh>
    <phoneticPr fontId="3"/>
  </si>
  <si>
    <t>天龍村</t>
    <rPh sb="0" eb="2">
      <t>テンリュウ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</si>
  <si>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</si>
  <si>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上松</t>
    <phoneticPr fontId="3"/>
  </si>
  <si>
    <t>南木曽町</t>
    <rPh sb="0" eb="4">
      <t>ナギソマチ</t>
    </rPh>
    <phoneticPr fontId="3"/>
  </si>
  <si>
    <t>筑北村</t>
    <rPh sb="0" eb="1">
      <t>チク</t>
    </rPh>
    <rPh sb="1" eb="2">
      <t>ホク</t>
    </rPh>
    <rPh sb="2" eb="3">
      <t>ムラ</t>
    </rPh>
    <phoneticPr fontId="3"/>
  </si>
  <si>
    <t>小谷村</t>
    <rPh sb="0" eb="3">
      <t>オタリムラ</t>
    </rPh>
    <phoneticPr fontId="3"/>
  </si>
  <si>
    <t>佐久市</t>
    <rPh sb="0" eb="3">
      <t>サクシ</t>
    </rPh>
    <phoneticPr fontId="3"/>
  </si>
  <si>
    <t>うぐいすの森自治会</t>
    <rPh sb="5" eb="6">
      <t>モリ</t>
    </rPh>
    <rPh sb="6" eb="9">
      <t>ジチカイ</t>
    </rPh>
    <phoneticPr fontId="3"/>
  </si>
  <si>
    <t>-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</si>
  <si>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</si>
  <si>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</si>
  <si>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</si>
  <si>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</si>
  <si>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</si>
  <si>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用途別</t>
  </si>
  <si>
    <t>口径別</t>
  </si>
  <si>
    <t>単一</t>
  </si>
  <si>
    <t>定額</t>
  </si>
  <si>
    <t>その他</t>
  </si>
  <si>
    <t>上田</t>
    <rPh sb="0" eb="2">
      <t>ウエダ</t>
    </rPh>
    <phoneticPr fontId="3"/>
  </si>
  <si>
    <t>南信州</t>
    <rPh sb="0" eb="1">
      <t>ミナミ</t>
    </rPh>
    <rPh sb="1" eb="3">
      <t>シンシュウ</t>
    </rPh>
    <phoneticPr fontId="3"/>
  </si>
  <si>
    <t>地域振興局</t>
    <rPh sb="0" eb="5">
      <t>チイキシンコウキョク</t>
    </rPh>
    <phoneticPr fontId="7"/>
  </si>
  <si>
    <t>〔平均〕</t>
  </si>
  <si>
    <t>〔平均〕</t>
    <rPh sb="1" eb="3">
      <t>ヘイキン</t>
    </rPh>
    <phoneticPr fontId="3"/>
  </si>
  <si>
    <t>北信</t>
    <rPh sb="0" eb="2">
      <t>ホクシン</t>
    </rPh>
    <phoneticPr fontId="3"/>
  </si>
  <si>
    <t>北アルプス</t>
    <rPh sb="0" eb="1">
      <t>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</si>
</sst>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&quot;〔&quot;#,##0&quot;〕&quot;;[Red]\-#,##0"/>
    <numFmt numFmtId="178" formatCode="0.0%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4" fillId="0" borderId="0" xfId="1" applyFont="1" applyProtection="1">
      <alignment vertical="center"/>
    </xf>
    <xf numFmtId="38" fontId="4" fillId="0" borderId="0" xfId="1" applyFont="1" applyAlignment="1" applyProtection="1">
      <alignment horizontal="center"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Fill="1" applyProtection="1">
      <alignment vertical="center"/>
    </xf>
    <xf numFmtId="176" fontId="2" fillId="0" borderId="0" xfId="1" applyNumberFormat="1" applyFont="1" applyAlignment="1" applyProtection="1">
      <alignment horizontal="right" vertical="center"/>
    </xf>
    <xf numFmtId="38" fontId="2" fillId="0" borderId="0" xfId="1" applyFont="1" applyAlignment="1" applyProtection="1">
      <alignment horizontal="center" vertical="center"/>
    </xf>
    <xf numFmtId="38" fontId="5" fillId="0" borderId="0" xfId="1" applyFont="1" applyFill="1" applyProtection="1">
      <alignment vertical="center"/>
    </xf>
    <xf numFmtId="176" fontId="5" fillId="0" borderId="0" xfId="1" applyNumberFormat="1" applyFo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177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2" xfId="1" applyFont="1" applyFill="1" applyBorder="1" applyProtection="1">
      <alignment vertical="center"/>
    </xf>
    <xf numFmtId="38" fontId="2" fillId="2" borderId="3" xfId="1" applyFont="1" applyFill="1" applyBorder="1" applyProtection="1">
      <alignment vertical="center"/>
    </xf>
    <xf numFmtId="38" fontId="2" fillId="2" borderId="4" xfId="1" applyFont="1" applyFill="1" applyBorder="1" applyProtection="1">
      <alignment vertical="center"/>
    </xf>
    <xf numFmtId="38" fontId="2" fillId="2" borderId="5" xfId="1" applyFont="1" applyFill="1" applyBorder="1" applyProtection="1">
      <alignment vertical="center"/>
    </xf>
    <xf numFmtId="38" fontId="2" fillId="2" borderId="5" xfId="1" applyFont="1" applyFill="1" applyBorder="1" applyAlignment="1" applyProtection="1">
      <alignment horizontal="center" vertical="center"/>
    </xf>
    <xf numFmtId="38" fontId="2" fillId="2" borderId="2" xfId="1" applyFont="1" applyFill="1" applyBorder="1" applyAlignment="1" applyProtection="1">
      <alignment horizontal="center" vertical="center"/>
    </xf>
    <xf numFmtId="38" fontId="2" fillId="3" borderId="6" xfId="1" applyFont="1" applyFill="1" applyBorder="1" applyProtection="1">
      <alignment vertical="center"/>
    </xf>
    <xf numFmtId="38" fontId="2" fillId="3" borderId="6" xfId="1" applyFont="1" applyFill="1" applyBorder="1" applyAlignment="1" applyProtection="1">
      <alignment horizontal="center" vertical="center"/>
    </xf>
    <xf numFmtId="176" fontId="2" fillId="3" borderId="6" xfId="1" applyNumberFormat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177" fontId="2" fillId="3" borderId="10" xfId="1" applyNumberFormat="1" applyFont="1" applyFill="1" applyBorder="1" applyAlignment="1" applyProtection="1">
      <alignment vertical="center" wrapText="1"/>
    </xf>
    <xf numFmtId="38" fontId="2" fillId="3" borderId="10" xfId="1" applyFont="1" applyFill="1" applyBorder="1" applyAlignment="1" applyProtection="1">
      <alignment horizontal="center" vertical="center" wrapText="1"/>
    </xf>
    <xf numFmtId="38" fontId="2" fillId="3" borderId="11" xfId="1" applyFont="1" applyFill="1" applyBorder="1" applyProtection="1">
      <alignment vertical="center"/>
    </xf>
    <xf numFmtId="38" fontId="2" fillId="3" borderId="12" xfId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38" fontId="2" fillId="3" borderId="10" xfId="1" applyFont="1" applyFill="1" applyBorder="1" applyAlignment="1" applyProtection="1">
      <alignment horizontal="center" vertical="center"/>
    </xf>
    <xf numFmtId="38" fontId="2" fillId="3" borderId="13" xfId="1" applyFont="1" applyFill="1" applyBorder="1" applyAlignment="1" applyProtection="1">
      <alignment vertical="center" wrapText="1"/>
    </xf>
    <xf numFmtId="38" fontId="2" fillId="4" borderId="6" xfId="1" applyFont="1" applyFill="1" applyBorder="1">
      <alignment vertical="center"/>
    </xf>
    <xf numFmtId="38" fontId="2" fillId="4" borderId="6" xfId="1" applyFont="1" applyFill="1" applyBorder="1" applyAlignment="1">
      <alignment horizontal="center" vertical="center"/>
    </xf>
    <xf numFmtId="38" fontId="2" fillId="4" borderId="15" xfId="1" applyFont="1" applyFill="1" applyBorder="1">
      <alignment vertical="center"/>
    </xf>
    <xf numFmtId="38" fontId="2" fillId="4" borderId="15" xfId="1" applyFont="1" applyFill="1" applyBorder="1" applyAlignment="1">
      <alignment horizontal="center" vertical="center"/>
    </xf>
    <xf numFmtId="38" fontId="2" fillId="4" borderId="11" xfId="1" applyFont="1" applyFill="1" applyBorder="1">
      <alignment vertical="center"/>
    </xf>
    <xf numFmtId="38" fontId="2" fillId="4" borderId="11" xfId="1" applyFont="1" applyFill="1" applyBorder="1" applyAlignment="1">
      <alignment horizontal="center" vertical="center"/>
    </xf>
    <xf numFmtId="38" fontId="2" fillId="4" borderId="14" xfId="1" applyFont="1" applyFill="1" applyBorder="1">
      <alignment vertical="center"/>
    </xf>
    <xf numFmtId="38" fontId="2" fillId="4" borderId="16" xfId="1" applyFont="1" applyFill="1" applyBorder="1">
      <alignment vertical="center"/>
    </xf>
    <xf numFmtId="38" fontId="2" fillId="4" borderId="16" xfId="1" applyFont="1" applyFill="1" applyBorder="1" applyAlignment="1">
      <alignment horizontal="center" vertical="center"/>
    </xf>
    <xf numFmtId="38" fontId="2" fillId="4" borderId="17" xfId="1" applyFont="1" applyFill="1" applyBorder="1">
      <alignment vertical="center"/>
    </xf>
    <xf numFmtId="38" fontId="2" fillId="4" borderId="17" xfId="1" applyFont="1" applyFill="1" applyBorder="1" applyAlignment="1">
      <alignment horizontal="center" vertical="center"/>
    </xf>
    <xf numFmtId="38" fontId="2" fillId="0" borderId="15" xfId="1" applyFont="1" applyFill="1" applyBorder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5" xfId="1" applyFont="1" applyFill="1" applyBorder="1" applyAlignment="1" applyProtection="1">
      <alignment horizontal="center" vertical="center" wrapText="1"/>
    </xf>
    <xf numFmtId="38" fontId="2" fillId="4" borderId="18" xfId="1" applyFont="1" applyFill="1" applyBorder="1">
      <alignment vertical="center"/>
    </xf>
    <xf numFmtId="38" fontId="2" fillId="4" borderId="15" xfId="1" applyFont="1" applyFill="1" applyBorder="1" applyAlignment="1" applyProtection="1">
      <alignment horizontal="center" vertical="center"/>
    </xf>
    <xf numFmtId="38" fontId="2" fillId="4" borderId="15" xfId="1" applyFont="1" applyFill="1" applyBorder="1" applyAlignment="1" applyProtection="1">
      <alignment vertical="center" wrapText="1"/>
    </xf>
    <xf numFmtId="38" fontId="2" fillId="4" borderId="11" xfId="1" applyFont="1" applyFill="1" applyBorder="1" applyProtection="1">
      <alignment vertical="center"/>
    </xf>
    <xf numFmtId="38" fontId="2" fillId="4" borderId="19" xfId="1" applyFont="1" applyFill="1" applyBorder="1">
      <alignment vertical="center"/>
    </xf>
    <xf numFmtId="38" fontId="2" fillId="4" borderId="19" xfId="1" applyFont="1" applyFill="1" applyBorder="1" applyAlignment="1">
      <alignment horizontal="center" vertical="center"/>
    </xf>
    <xf numFmtId="38" fontId="2" fillId="4" borderId="19" xfId="1" applyFont="1" applyFill="1" applyBorder="1" applyAlignment="1">
      <alignment horizontal="right" vertical="center"/>
    </xf>
    <xf numFmtId="38" fontId="2" fillId="3" borderId="16" xfId="1" applyFont="1" applyFill="1" applyBorder="1" applyProtection="1">
      <alignment vertical="center"/>
    </xf>
    <xf numFmtId="38" fontId="2" fillId="3" borderId="16" xfId="1" applyFont="1" applyFill="1" applyBorder="1" applyAlignment="1" applyProtection="1">
      <alignment horizontal="center" vertical="center" wrapText="1"/>
    </xf>
    <xf numFmtId="176" fontId="2" fillId="3" borderId="16" xfId="1" applyNumberFormat="1" applyFont="1" applyFill="1" applyBorder="1" applyAlignment="1">
      <alignment horizontal="right" vertical="center"/>
    </xf>
    <xf numFmtId="38" fontId="2" fillId="3" borderId="16" xfId="1" applyFont="1" applyFill="1" applyBorder="1">
      <alignment vertical="center"/>
    </xf>
    <xf numFmtId="38" fontId="2" fillId="3" borderId="21" xfId="1" applyFont="1" applyFill="1" applyBorder="1" applyProtection="1">
      <alignment vertical="center"/>
    </xf>
    <xf numFmtId="38" fontId="2" fillId="3" borderId="16" xfId="1" applyFont="1" applyFill="1" applyBorder="1" applyAlignment="1" applyProtection="1">
      <alignment horizontal="center" vertical="center"/>
    </xf>
    <xf numFmtId="38" fontId="2" fillId="3" borderId="22" xfId="1" applyFont="1" applyFill="1" applyBorder="1" applyAlignment="1" applyProtection="1">
      <alignment vertical="center" wrapText="1"/>
    </xf>
    <xf numFmtId="38" fontId="2" fillId="4" borderId="18" xfId="1" applyFont="1" applyFill="1" applyBorder="1" applyAlignment="1">
      <alignment horizontal="center" vertical="center"/>
    </xf>
    <xf numFmtId="38" fontId="2" fillId="4" borderId="15" xfId="1" applyFont="1" applyFill="1" applyBorder="1" applyAlignment="1">
      <alignment horizontal="right" vertical="center"/>
    </xf>
    <xf numFmtId="38" fontId="2" fillId="4" borderId="14" xfId="1" applyFont="1" applyFill="1" applyBorder="1" applyAlignment="1">
      <alignment horizontal="center" vertical="center"/>
    </xf>
    <xf numFmtId="38" fontId="2" fillId="4" borderId="19" xfId="1" applyFont="1" applyFill="1" applyBorder="1" applyProtection="1">
      <alignment vertical="center"/>
    </xf>
    <xf numFmtId="38" fontId="2" fillId="4" borderId="2" xfId="1" applyFont="1" applyFill="1" applyBorder="1">
      <alignment vertical="center"/>
    </xf>
    <xf numFmtId="38" fontId="2" fillId="4" borderId="2" xfId="1" applyFont="1" applyFill="1" applyBorder="1" applyAlignment="1">
      <alignment horizontal="center" vertical="center"/>
    </xf>
    <xf numFmtId="38" fontId="2" fillId="4" borderId="16" xfId="1" applyFont="1" applyFill="1" applyBorder="1" applyProtection="1">
      <alignment vertical="center"/>
    </xf>
    <xf numFmtId="38" fontId="2" fillId="4" borderId="18" xfId="1" applyFont="1" applyFill="1" applyBorder="1" applyAlignment="1">
      <alignment horizontal="right" vertical="center"/>
    </xf>
    <xf numFmtId="176" fontId="2" fillId="3" borderId="16" xfId="1" applyNumberFormat="1" applyFont="1" applyFill="1" applyBorder="1">
      <alignment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1" xfId="1" applyFont="1" applyFill="1" applyBorder="1">
      <alignment vertical="center"/>
    </xf>
    <xf numFmtId="177" fontId="2" fillId="3" borderId="23" xfId="1" applyNumberFormat="1" applyFont="1" applyFill="1" applyBorder="1" applyAlignment="1" applyProtection="1">
      <alignment vertical="center" wrapText="1"/>
    </xf>
    <xf numFmtId="38" fontId="2" fillId="4" borderId="20" xfId="1" applyFont="1" applyFill="1" applyBorder="1">
      <alignment vertical="center"/>
    </xf>
    <xf numFmtId="38" fontId="2" fillId="4" borderId="20" xfId="1" applyFont="1" applyFill="1" applyBorder="1" applyAlignment="1">
      <alignment horizontal="center" vertical="center"/>
    </xf>
    <xf numFmtId="38" fontId="2" fillId="4" borderId="24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176" fontId="2" fillId="3" borderId="16" xfId="1" applyNumberFormat="1" applyFont="1" applyFill="1" applyBorder="1" applyProtection="1">
      <alignment vertical="center"/>
    </xf>
    <xf numFmtId="38" fontId="2" fillId="4" borderId="9" xfId="1" applyFont="1" applyFill="1" applyBorder="1">
      <alignment vertical="center"/>
    </xf>
    <xf numFmtId="38" fontId="2" fillId="4" borderId="9" xfId="1" applyFont="1" applyFill="1" applyBorder="1" applyAlignment="1">
      <alignment horizontal="center" vertical="center"/>
    </xf>
    <xf numFmtId="38" fontId="2" fillId="0" borderId="9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9" xfId="1" applyFont="1" applyFill="1" applyBorder="1">
      <alignment vertical="center"/>
    </xf>
    <xf numFmtId="38" fontId="2" fillId="0" borderId="17" xfId="1" applyFont="1" applyFill="1" applyBorder="1">
      <alignment vertical="center"/>
    </xf>
    <xf numFmtId="38" fontId="2" fillId="0" borderId="18" xfId="1" applyFont="1" applyFill="1" applyBorder="1">
      <alignment vertical="center"/>
    </xf>
    <xf numFmtId="38" fontId="2" fillId="4" borderId="11" xfId="1" applyFont="1" applyFill="1" applyBorder="1" applyAlignment="1">
      <alignment horizontal="right" vertical="center"/>
    </xf>
    <xf numFmtId="38" fontId="2" fillId="0" borderId="20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0" xfId="1" applyFont="1" applyFill="1" applyAlignment="1" applyProtection="1">
      <alignment horizontal="center" vertical="center" wrapText="1"/>
    </xf>
    <xf numFmtId="38" fontId="11" fillId="0" borderId="0" xfId="1" applyFont="1" applyProtection="1">
      <alignment vertical="center"/>
    </xf>
    <xf numFmtId="38" fontId="11" fillId="0" borderId="0" xfId="1" applyFont="1" applyAlignment="1" applyProtection="1">
      <alignment horizontal="center" vertical="center"/>
    </xf>
    <xf numFmtId="176" fontId="11" fillId="0" borderId="0" xfId="1" applyNumberFormat="1" applyFont="1" applyProtection="1">
      <alignment vertical="center"/>
    </xf>
    <xf numFmtId="38" fontId="11" fillId="0" borderId="0" xfId="1" applyFont="1" applyFill="1" applyProtection="1">
      <alignment vertical="center"/>
    </xf>
    <xf numFmtId="176" fontId="11" fillId="0" borderId="0" xfId="1" applyNumberFormat="1" applyFont="1" applyAlignment="1" applyProtection="1">
      <alignment horizontal="right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3" borderId="11" xfId="1" applyFont="1" applyFill="1" applyBorder="1" applyAlignment="1" applyProtection="1">
      <alignment horizontal="center" vertical="center" wrapText="1"/>
    </xf>
    <xf numFmtId="38" fontId="2" fillId="4" borderId="24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2" fillId="4" borderId="15" xfId="1" applyNumberFormat="1" applyFont="1" applyFill="1" applyBorder="1">
      <alignment vertical="center"/>
    </xf>
    <xf numFmtId="0" fontId="2" fillId="4" borderId="16" xfId="1" applyNumberFormat="1" applyFont="1" applyFill="1" applyBorder="1">
      <alignment vertical="center"/>
    </xf>
    <xf numFmtId="38" fontId="2" fillId="0" borderId="5" xfId="1" applyFont="1" applyFill="1" applyBorder="1" applyProtection="1">
      <alignment vertical="center"/>
    </xf>
    <xf numFmtId="38" fontId="2" fillId="3" borderId="28" xfId="1" applyFont="1" applyFill="1" applyBorder="1" applyProtection="1">
      <alignment vertical="center"/>
    </xf>
    <xf numFmtId="38" fontId="2" fillId="3" borderId="29" xfId="1" applyFont="1" applyFill="1" applyBorder="1" applyAlignment="1" applyProtection="1">
      <alignment vertical="center" wrapText="1"/>
    </xf>
    <xf numFmtId="38" fontId="2" fillId="3" borderId="11" xfId="1" applyFont="1" applyFill="1" applyBorder="1" applyAlignment="1" applyProtection="1">
      <alignment horizontal="center" vertical="center"/>
    </xf>
    <xf numFmtId="177" fontId="2" fillId="3" borderId="30" xfId="1" applyNumberFormat="1" applyFont="1" applyFill="1" applyBorder="1" applyAlignment="1" applyProtection="1">
      <alignment vertical="center" wrapText="1"/>
    </xf>
    <xf numFmtId="38" fontId="2" fillId="0" borderId="31" xfId="1" applyFont="1" applyFill="1" applyBorder="1" applyProtection="1">
      <alignment vertical="center"/>
    </xf>
    <xf numFmtId="0" fontId="2" fillId="4" borderId="11" xfId="1" applyNumberFormat="1" applyFont="1" applyFill="1" applyBorder="1">
      <alignment vertical="center"/>
    </xf>
    <xf numFmtId="0" fontId="2" fillId="4" borderId="18" xfId="1" applyNumberFormat="1" applyFont="1" applyFill="1" applyBorder="1">
      <alignment vertical="center"/>
    </xf>
    <xf numFmtId="38" fontId="2" fillId="0" borderId="29" xfId="1" applyFont="1" applyFill="1" applyBorder="1" applyProtection="1">
      <alignment vertical="center"/>
    </xf>
    <xf numFmtId="0" fontId="2" fillId="0" borderId="17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right" vertical="center"/>
    </xf>
    <xf numFmtId="0" fontId="2" fillId="0" borderId="18" xfId="1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>
      <alignment horizontal="right" vertical="center"/>
    </xf>
    <xf numFmtId="0" fontId="2" fillId="0" borderId="11" xfId="1" applyNumberFormat="1" applyFont="1" applyFill="1" applyBorder="1" applyAlignment="1">
      <alignment horizontal="right" vertical="center"/>
    </xf>
    <xf numFmtId="0" fontId="2" fillId="0" borderId="14" xfId="1" applyNumberFormat="1" applyFont="1" applyFill="1" applyBorder="1" applyAlignment="1">
      <alignment horizontal="right" vertical="center"/>
    </xf>
    <xf numFmtId="0" fontId="2" fillId="4" borderId="19" xfId="1" applyNumberFormat="1" applyFont="1" applyFill="1" applyBorder="1" applyAlignment="1">
      <alignment horizontal="right" vertical="center"/>
    </xf>
    <xf numFmtId="0" fontId="2" fillId="4" borderId="2" xfId="1" applyNumberFormat="1" applyFont="1" applyFill="1" applyBorder="1" applyAlignment="1">
      <alignment horizontal="right" vertical="center"/>
    </xf>
    <xf numFmtId="0" fontId="2" fillId="4" borderId="20" xfId="1" applyNumberFormat="1" applyFont="1" applyFill="1" applyBorder="1" applyAlignment="1">
      <alignment horizontal="right" vertical="center"/>
    </xf>
    <xf numFmtId="0" fontId="2" fillId="4" borderId="15" xfId="1" applyNumberFormat="1" applyFont="1" applyFill="1" applyBorder="1" applyAlignment="1">
      <alignment horizontal="right" vertical="center"/>
    </xf>
    <xf numFmtId="0" fontId="2" fillId="4" borderId="11" xfId="1" applyNumberFormat="1" applyFont="1" applyFill="1" applyBorder="1" applyAlignment="1">
      <alignment horizontal="right" vertical="center"/>
    </xf>
    <xf numFmtId="0" fontId="2" fillId="4" borderId="18" xfId="1" applyNumberFormat="1" applyFont="1" applyFill="1" applyBorder="1" applyAlignment="1">
      <alignment horizontal="right" vertical="center"/>
    </xf>
    <xf numFmtId="0" fontId="2" fillId="4" borderId="17" xfId="1" applyNumberFormat="1" applyFont="1" applyFill="1" applyBorder="1" applyAlignment="1">
      <alignment horizontal="right" vertical="center"/>
    </xf>
    <xf numFmtId="0" fontId="2" fillId="4" borderId="14" xfId="1" applyNumberFormat="1" applyFont="1" applyFill="1" applyBorder="1" applyAlignment="1">
      <alignment horizontal="right" vertical="center"/>
    </xf>
    <xf numFmtId="38" fontId="2" fillId="4" borderId="16" xfId="1" applyFont="1" applyFill="1" applyBorder="1" applyAlignment="1">
      <alignment horizontal="right" vertical="center"/>
    </xf>
    <xf numFmtId="0" fontId="2" fillId="4" borderId="9" xfId="1" applyNumberFormat="1" applyFont="1" applyFill="1" applyBorder="1">
      <alignment vertical="center"/>
    </xf>
    <xf numFmtId="178" fontId="2" fillId="0" borderId="17" xfId="2" applyNumberFormat="1" applyFont="1" applyFill="1" applyBorder="1">
      <alignment vertical="center"/>
    </xf>
    <xf numFmtId="178" fontId="2" fillId="0" borderId="17" xfId="2" applyNumberFormat="1" applyFont="1" applyFill="1" applyBorder="1" applyAlignment="1">
      <alignment horizontal="center" vertical="center"/>
    </xf>
    <xf numFmtId="178" fontId="2" fillId="0" borderId="17" xfId="2" applyNumberFormat="1" applyFont="1" applyFill="1" applyBorder="1" applyAlignment="1">
      <alignment horizontal="right" vertical="center"/>
    </xf>
    <xf numFmtId="178" fontId="2" fillId="0" borderId="18" xfId="2" applyNumberFormat="1" applyFont="1" applyFill="1" applyBorder="1">
      <alignment vertical="center"/>
    </xf>
    <xf numFmtId="178" fontId="2" fillId="0" borderId="16" xfId="2" applyNumberFormat="1" applyFont="1" applyFill="1" applyBorder="1">
      <alignment vertical="center"/>
    </xf>
    <xf numFmtId="178" fontId="2" fillId="0" borderId="11" xfId="2" applyNumberFormat="1" applyFont="1" applyFill="1" applyBorder="1">
      <alignment vertical="center"/>
    </xf>
    <xf numFmtId="178" fontId="2" fillId="0" borderId="15" xfId="2" applyNumberFormat="1" applyFont="1" applyFill="1" applyBorder="1">
      <alignment vertical="center"/>
    </xf>
    <xf numFmtId="178" fontId="2" fillId="0" borderId="14" xfId="2" applyNumberFormat="1" applyFont="1" applyFill="1" applyBorder="1">
      <alignment vertical="center"/>
    </xf>
    <xf numFmtId="178" fontId="2" fillId="4" borderId="19" xfId="2" applyNumberFormat="1" applyFont="1" applyFill="1" applyBorder="1">
      <alignment vertical="center"/>
    </xf>
    <xf numFmtId="178" fontId="2" fillId="4" borderId="2" xfId="2" applyNumberFormat="1" applyFont="1" applyFill="1" applyBorder="1">
      <alignment vertical="center"/>
    </xf>
    <xf numFmtId="178" fontId="2" fillId="4" borderId="20" xfId="2" applyNumberFormat="1" applyFont="1" applyFill="1" applyBorder="1">
      <alignment vertical="center"/>
    </xf>
    <xf numFmtId="178" fontId="2" fillId="4" borderId="15" xfId="2" applyNumberFormat="1" applyFont="1" applyFill="1" applyBorder="1">
      <alignment vertical="center"/>
    </xf>
    <xf numFmtId="178" fontId="2" fillId="4" borderId="11" xfId="2" applyNumberFormat="1" applyFont="1" applyFill="1" applyBorder="1">
      <alignment vertical="center"/>
    </xf>
    <xf numFmtId="178" fontId="2" fillId="4" borderId="18" xfId="2" applyNumberFormat="1" applyFont="1" applyFill="1" applyBorder="1">
      <alignment vertical="center"/>
    </xf>
    <xf numFmtId="178" fontId="2" fillId="4" borderId="17" xfId="2" applyNumberFormat="1" applyFont="1" applyFill="1" applyBorder="1">
      <alignment vertical="center"/>
    </xf>
    <xf numFmtId="178" fontId="2" fillId="4" borderId="14" xfId="2" applyNumberFormat="1" applyFont="1" applyFill="1" applyBorder="1">
      <alignment vertical="center"/>
    </xf>
    <xf numFmtId="178" fontId="2" fillId="4" borderId="16" xfId="2" applyNumberFormat="1" applyFont="1" applyFill="1" applyBorder="1">
      <alignment vertical="center"/>
    </xf>
    <xf numFmtId="178" fontId="2" fillId="4" borderId="9" xfId="2" applyNumberFormat="1" applyFont="1" applyFill="1" applyBorder="1">
      <alignment vertical="center"/>
    </xf>
    <xf numFmtId="178" fontId="2" fillId="0" borderId="19" xfId="2" applyNumberFormat="1" applyFont="1" applyFill="1" applyBorder="1">
      <alignment vertical="center"/>
    </xf>
    <xf numFmtId="178" fontId="2" fillId="0" borderId="2" xfId="2" applyNumberFormat="1" applyFont="1" applyFill="1" applyBorder="1">
      <alignment vertical="center"/>
    </xf>
    <xf numFmtId="178" fontId="2" fillId="0" borderId="20" xfId="2" applyNumberFormat="1" applyFont="1" applyFill="1" applyBorder="1">
      <alignment vertical="center"/>
    </xf>
    <xf numFmtId="178" fontId="2" fillId="4" borderId="24" xfId="2" applyNumberFormat="1" applyFont="1" applyFill="1" applyBorder="1">
      <alignment vertical="center"/>
    </xf>
    <xf numFmtId="178" fontId="2" fillId="0" borderId="20" xfId="2" applyNumberFormat="1" applyFont="1" applyFill="1" applyBorder="1" applyAlignment="1">
      <alignment horizontal="center" vertical="center"/>
    </xf>
    <xf numFmtId="178" fontId="2" fillId="0" borderId="9" xfId="2" applyNumberFormat="1" applyFont="1" applyFill="1" applyBorder="1">
      <alignment vertical="center"/>
    </xf>
    <xf numFmtId="178" fontId="2" fillId="4" borderId="15" xfId="2" applyNumberFormat="1" applyFont="1" applyFill="1" applyBorder="1" applyProtection="1">
      <alignment vertical="center"/>
    </xf>
    <xf numFmtId="178" fontId="2" fillId="4" borderId="6" xfId="2" applyNumberFormat="1" applyFont="1" applyFill="1" applyBorder="1">
      <alignment vertical="center"/>
    </xf>
    <xf numFmtId="178" fontId="2" fillId="0" borderId="6" xfId="2" applyNumberFormat="1" applyFont="1" applyFill="1" applyBorder="1">
      <alignment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178" fontId="2" fillId="4" borderId="2" xfId="2" applyNumberFormat="1" applyFont="1" applyFill="1" applyBorder="1" applyAlignment="1">
      <alignment horizontal="right" vertical="center"/>
    </xf>
    <xf numFmtId="178" fontId="2" fillId="4" borderId="20" xfId="2" applyNumberFormat="1" applyFont="1" applyFill="1" applyBorder="1" applyAlignment="1">
      <alignment horizontal="right" vertical="center"/>
    </xf>
    <xf numFmtId="178" fontId="2" fillId="4" borderId="15" xfId="2" applyNumberFormat="1" applyFont="1" applyFill="1" applyBorder="1" applyAlignment="1">
      <alignment horizontal="right" vertical="center"/>
    </xf>
    <xf numFmtId="178" fontId="2" fillId="4" borderId="11" xfId="2" applyNumberFormat="1" applyFont="1" applyFill="1" applyBorder="1" applyAlignment="1">
      <alignment horizontal="right" vertical="center"/>
    </xf>
    <xf numFmtId="178" fontId="2" fillId="4" borderId="18" xfId="2" applyNumberFormat="1" applyFont="1" applyFill="1" applyBorder="1" applyAlignment="1">
      <alignment horizontal="right" vertical="center"/>
    </xf>
    <xf numFmtId="178" fontId="2" fillId="4" borderId="17" xfId="2" applyNumberFormat="1" applyFont="1" applyFill="1" applyBorder="1" applyAlignment="1">
      <alignment horizontal="right" vertical="center"/>
    </xf>
    <xf numFmtId="178" fontId="2" fillId="4" borderId="14" xfId="2" applyNumberFormat="1" applyFont="1" applyFill="1" applyBorder="1" applyAlignment="1">
      <alignment horizontal="right" vertical="center"/>
    </xf>
    <xf numFmtId="178" fontId="2" fillId="3" borderId="16" xfId="1" applyNumberFormat="1" applyFont="1" applyFill="1" applyBorder="1" applyAlignment="1" applyProtection="1">
      <alignment horizontal="right" vertical="center"/>
    </xf>
    <xf numFmtId="178" fontId="2" fillId="4" borderId="16" xfId="2" applyNumberFormat="1" applyFont="1" applyFill="1" applyBorder="1" applyAlignment="1">
      <alignment horizontal="right" vertical="center"/>
    </xf>
    <xf numFmtId="178" fontId="2" fillId="4" borderId="9" xfId="2" applyNumberFormat="1" applyFont="1" applyFill="1" applyBorder="1" applyAlignment="1">
      <alignment horizontal="right" vertical="center"/>
    </xf>
    <xf numFmtId="178" fontId="2" fillId="3" borderId="11" xfId="1" applyNumberFormat="1" applyFont="1" applyFill="1" applyBorder="1" applyAlignment="1" applyProtection="1">
      <alignment horizontal="right" vertical="center"/>
    </xf>
    <xf numFmtId="178" fontId="2" fillId="4" borderId="19" xfId="2" applyNumberFormat="1" applyFont="1" applyFill="1" applyBorder="1" applyAlignment="1">
      <alignment horizontal="right" vertical="center"/>
    </xf>
    <xf numFmtId="178" fontId="2" fillId="0" borderId="18" xfId="2" applyNumberFormat="1" applyFont="1" applyFill="1" applyBorder="1" applyAlignment="1">
      <alignment horizontal="right" vertical="center"/>
    </xf>
    <xf numFmtId="178" fontId="2" fillId="0" borderId="16" xfId="2" applyNumberFormat="1" applyFont="1" applyFill="1" applyBorder="1" applyAlignment="1">
      <alignment horizontal="right" vertical="center"/>
    </xf>
    <xf numFmtId="178" fontId="2" fillId="0" borderId="11" xfId="2" applyNumberFormat="1" applyFont="1" applyFill="1" applyBorder="1" applyAlignment="1">
      <alignment horizontal="right" vertical="center"/>
    </xf>
    <xf numFmtId="178" fontId="2" fillId="0" borderId="15" xfId="2" applyNumberFormat="1" applyFont="1" applyFill="1" applyBorder="1" applyAlignment="1">
      <alignment horizontal="right" vertical="center"/>
    </xf>
    <xf numFmtId="178" fontId="2" fillId="3" borderId="10" xfId="1" applyNumberFormat="1" applyFont="1" applyFill="1" applyBorder="1" applyAlignment="1" applyProtection="1">
      <alignment horizontal="right" vertical="center"/>
    </xf>
    <xf numFmtId="178" fontId="2" fillId="3" borderId="16" xfId="1" applyNumberFormat="1" applyFont="1" applyFill="1" applyBorder="1" applyAlignment="1">
      <alignment horizontal="right" vertical="center"/>
    </xf>
    <xf numFmtId="178" fontId="2" fillId="4" borderId="24" xfId="2" applyNumberFormat="1" applyFont="1" applyFill="1" applyBorder="1" applyAlignment="1">
      <alignment horizontal="right" vertical="center"/>
    </xf>
    <xf numFmtId="178" fontId="2" fillId="4" borderId="15" xfId="2" applyNumberFormat="1" applyFont="1" applyFill="1" applyBorder="1" applyAlignment="1" applyProtection="1">
      <alignment horizontal="right" vertical="center"/>
    </xf>
    <xf numFmtId="178" fontId="2" fillId="4" borderId="6" xfId="2" applyNumberFormat="1" applyFont="1" applyFill="1" applyBorder="1" applyAlignment="1">
      <alignment horizontal="right" vertical="center"/>
    </xf>
    <xf numFmtId="178" fontId="2" fillId="4" borderId="16" xfId="2" applyNumberFormat="1" applyFont="1" applyFill="1" applyBorder="1" applyAlignment="1">
      <alignment horizontal="center" vertical="center"/>
    </xf>
    <xf numFmtId="178" fontId="2" fillId="3" borderId="6" xfId="1" applyNumberFormat="1" applyFont="1" applyFill="1" applyBorder="1" applyAlignment="1" applyProtection="1">
      <alignment horizontal="right" vertical="center"/>
    </xf>
    <xf numFmtId="178" fontId="2" fillId="0" borderId="14" xfId="2" applyNumberFormat="1" applyFont="1" applyFill="1" applyBorder="1" applyAlignment="1">
      <alignment horizontal="right" vertical="center"/>
    </xf>
    <xf numFmtId="178" fontId="2" fillId="3" borderId="10" xfId="2" applyNumberFormat="1" applyFont="1" applyFill="1" applyBorder="1" applyProtection="1">
      <alignment vertical="center"/>
    </xf>
    <xf numFmtId="10" fontId="2" fillId="3" borderId="10" xfId="2" applyNumberFormat="1" applyFont="1" applyFill="1" applyBorder="1" applyAlignment="1" applyProtection="1">
      <alignment horizontal="right" vertical="center"/>
    </xf>
    <xf numFmtId="178" fontId="2" fillId="3" borderId="11" xfId="2" applyNumberFormat="1" applyFont="1" applyFill="1" applyBorder="1" applyProtection="1">
      <alignment vertical="center"/>
    </xf>
    <xf numFmtId="10" fontId="2" fillId="3" borderId="11" xfId="1" applyNumberFormat="1" applyFont="1" applyFill="1" applyBorder="1" applyAlignment="1" applyProtection="1">
      <alignment horizontal="right" vertical="center"/>
    </xf>
    <xf numFmtId="178" fontId="2" fillId="2" borderId="2" xfId="2" applyNumberFormat="1" applyFont="1" applyFill="1" applyBorder="1" applyAlignment="1" applyProtection="1">
      <alignment horizontal="right" vertical="center"/>
    </xf>
    <xf numFmtId="178" fontId="2" fillId="2" borderId="2" xfId="2" applyNumberFormat="1" applyFont="1" applyFill="1" applyBorder="1" applyProtection="1">
      <alignment vertical="center"/>
    </xf>
    <xf numFmtId="38" fontId="2" fillId="4" borderId="2" xfId="1" applyFont="1" applyFill="1" applyBorder="1" applyAlignment="1" applyProtection="1">
      <alignment vertical="center" wrapText="1"/>
    </xf>
    <xf numFmtId="38" fontId="2" fillId="4" borderId="2" xfId="1" applyFont="1" applyFill="1" applyBorder="1" applyProtection="1">
      <alignment vertical="center"/>
    </xf>
    <xf numFmtId="38" fontId="2" fillId="4" borderId="2" xfId="1" applyFont="1" applyFill="1" applyBorder="1" applyAlignment="1" applyProtection="1">
      <alignment horizontal="center" vertical="center"/>
    </xf>
    <xf numFmtId="178" fontId="2" fillId="4" borderId="2" xfId="2" applyNumberFormat="1" applyFont="1" applyFill="1" applyBorder="1" applyAlignment="1" applyProtection="1">
      <alignment horizontal="right" vertical="center"/>
    </xf>
    <xf numFmtId="38" fontId="2" fillId="0" borderId="2" xfId="1" applyFont="1" applyFill="1" applyBorder="1" applyProtection="1">
      <alignment vertical="center"/>
    </xf>
    <xf numFmtId="178" fontId="2" fillId="4" borderId="2" xfId="2" applyNumberFormat="1" applyFont="1" applyFill="1" applyBorder="1" applyProtection="1">
      <alignment vertical="center"/>
    </xf>
    <xf numFmtId="38" fontId="2" fillId="4" borderId="2" xfId="1" applyFont="1" applyFill="1" applyBorder="1" applyAlignment="1" applyProtection="1">
      <alignment horizontal="center" vertical="center" wrapText="1"/>
    </xf>
    <xf numFmtId="38" fontId="2" fillId="4" borderId="19" xfId="1" applyFont="1" applyFill="1" applyBorder="1" applyAlignment="1" applyProtection="1">
      <alignment vertical="center" wrapText="1"/>
    </xf>
    <xf numFmtId="38" fontId="2" fillId="4" borderId="19" xfId="1" applyFont="1" applyFill="1" applyBorder="1" applyAlignment="1" applyProtection="1">
      <alignment horizontal="center" vertical="center"/>
    </xf>
    <xf numFmtId="178" fontId="2" fillId="4" borderId="19" xfId="2" applyNumberFormat="1" applyFont="1" applyFill="1" applyBorder="1" applyAlignment="1" applyProtection="1">
      <alignment horizontal="right" vertical="center"/>
    </xf>
    <xf numFmtId="178" fontId="2" fillId="4" borderId="19" xfId="2" applyNumberFormat="1" applyFont="1" applyFill="1" applyBorder="1" applyProtection="1">
      <alignment vertical="center"/>
    </xf>
    <xf numFmtId="38" fontId="2" fillId="4" borderId="19" xfId="1" applyFont="1" applyFill="1" applyBorder="1" applyAlignment="1" applyProtection="1">
      <alignment horizontal="center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2" borderId="27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38" fontId="2" fillId="2" borderId="4" xfId="1" applyFont="1" applyFill="1" applyBorder="1" applyAlignment="1" applyProtection="1">
      <alignment horizontal="center" vertical="center" wrapText="1"/>
    </xf>
    <xf numFmtId="38" fontId="2" fillId="2" borderId="20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7" fillId="2" borderId="20" xfId="1" applyFont="1" applyFill="1" applyBorder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176" fontId="2" fillId="2" borderId="27" xfId="1" applyNumberFormat="1" applyFont="1" applyFill="1" applyBorder="1" applyAlignment="1" applyProtection="1">
      <alignment horizontal="center" vertical="center" wrapText="1"/>
    </xf>
    <xf numFmtId="176" fontId="2" fillId="2" borderId="26" xfId="1" applyNumberFormat="1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center" vertical="center" wrapText="1"/>
    </xf>
    <xf numFmtId="176" fontId="2" fillId="2" borderId="5" xfId="1" applyNumberFormat="1" applyFont="1" applyFill="1" applyBorder="1" applyAlignment="1" applyProtection="1">
      <alignment horizontal="center" vertical="center" wrapText="1"/>
    </xf>
    <xf numFmtId="176" fontId="2" fillId="2" borderId="4" xfId="1" applyNumberFormat="1" applyFont="1" applyFill="1" applyBorder="1" applyAlignment="1" applyProtection="1">
      <alignment horizontal="center" vertical="center" wrapText="1"/>
    </xf>
    <xf numFmtId="38" fontId="2" fillId="2" borderId="14" xfId="1" applyFont="1" applyFill="1" applyBorder="1" applyAlignment="1" applyProtection="1">
      <alignment horizontal="center" vertical="center" wrapText="1"/>
    </xf>
    <xf numFmtId="38" fontId="2" fillId="2" borderId="26" xfId="1" applyFont="1" applyFill="1" applyBorder="1" applyAlignment="1" applyProtection="1">
      <alignment horizontal="center" vertical="center" wrapText="1"/>
    </xf>
    <xf numFmtId="38" fontId="2" fillId="2" borderId="5" xfId="1" applyFont="1" applyFill="1" applyBorder="1" applyAlignment="1" applyProtection="1">
      <alignment horizontal="center" vertical="center" wrapText="1"/>
    </xf>
    <xf numFmtId="176" fontId="2" fillId="2" borderId="20" xfId="1" applyNumberFormat="1" applyFont="1" applyFill="1" applyBorder="1" applyAlignment="1" applyProtection="1">
      <alignment horizontal="center" vertical="center" wrapText="1"/>
    </xf>
    <xf numFmtId="176" fontId="2" fillId="2" borderId="14" xfId="1" applyNumberFormat="1" applyFont="1" applyFill="1" applyBorder="1" applyAlignment="1" applyProtection="1">
      <alignment horizontal="center" vertical="center" wrapText="1"/>
    </xf>
    <xf numFmtId="176" fontId="2" fillId="2" borderId="2" xfId="1" applyNumberFormat="1" applyFont="1" applyFill="1" applyBorder="1" applyAlignment="1" applyProtection="1">
      <alignment horizontal="center" vertical="center" wrapTex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tabSelected="1" view="pageBreakPreview" zoomScaleNormal="100" zoomScaleSheetLayoutView="100" workbookViewId="0">
      <pane xSplit="4" ySplit="6" topLeftCell="K67" activePane="bottomRight" state="frozen"/>
      <selection pane="topRight" activeCell="E1" sqref="E1"/>
      <selection pane="bottomLeft" activeCell="A7" sqref="A7"/>
      <selection pane="bottomRight" activeCell="E100" sqref="E100"/>
    </sheetView>
  </sheetViews>
  <sheetFormatPr defaultRowHeight="11.25"/>
  <cols>
    <col min="1" max="1" width="5.625" style="1" customWidth="1"/>
    <col min="2" max="2" width="4.125" style="5" customWidth="1"/>
    <col min="3" max="3" width="8.75" style="1" customWidth="1"/>
    <col min="4" max="4" width="23.875" style="1" bestFit="1" customWidth="1"/>
    <col min="5" max="5" width="13" style="1" customWidth="1"/>
    <col min="6" max="6" width="4.5" style="7" bestFit="1" customWidth="1"/>
    <col min="7" max="7" width="3" style="1" bestFit="1" customWidth="1"/>
    <col min="8" max="8" width="2.375" style="1" customWidth="1"/>
    <col min="9" max="9" width="2.875" style="1" customWidth="1"/>
    <col min="10" max="11" width="6.25" style="1" bestFit="1" customWidth="1"/>
    <col min="12" max="12" width="7.5" style="1" customWidth="1"/>
    <col min="13" max="13" width="5.625" style="6" customWidth="1"/>
    <col min="14" max="14" width="4.125" style="5" customWidth="1"/>
    <col min="15" max="17" width="8.625" style="1" customWidth="1"/>
    <col min="18" max="19" width="6.25" style="1" customWidth="1"/>
    <col min="20" max="20" width="6.25" style="5" customWidth="1"/>
    <col min="21" max="23" width="6.25" style="1" customWidth="1"/>
    <col min="24" max="25" width="6.25" style="4" customWidth="1"/>
    <col min="26" max="26" width="7.75" style="4" customWidth="1"/>
    <col min="27" max="27" width="6.25" style="3" customWidth="1"/>
    <col min="28" max="28" width="6.25" style="2" customWidth="1"/>
    <col min="29" max="16384" width="9" style="1"/>
  </cols>
  <sheetData>
    <row r="1" spans="1:28" s="90" customFormat="1" ht="17.25">
      <c r="A1" s="90" t="s">
        <v>206</v>
      </c>
      <c r="B1" s="93"/>
      <c r="F1" s="91"/>
      <c r="M1" s="94"/>
      <c r="N1" s="93"/>
      <c r="T1" s="93"/>
      <c r="X1" s="92"/>
      <c r="Y1" s="92"/>
      <c r="Z1" s="92"/>
      <c r="AA1" s="91"/>
    </row>
    <row r="2" spans="1:28">
      <c r="U2" s="5"/>
      <c r="V2" s="5"/>
      <c r="W2" s="5"/>
      <c r="X2" s="5"/>
      <c r="Y2" s="5"/>
      <c r="Z2" s="5"/>
    </row>
    <row r="3" spans="1:28" s="89" customFormat="1" ht="20.100000000000001" customHeight="1">
      <c r="A3" s="213" t="s">
        <v>239</v>
      </c>
      <c r="B3" s="213" t="s">
        <v>198</v>
      </c>
      <c r="C3" s="213" t="s">
        <v>205</v>
      </c>
      <c r="D3" s="213" t="s">
        <v>204</v>
      </c>
      <c r="E3" s="213" t="s">
        <v>203</v>
      </c>
      <c r="F3" s="209" t="s">
        <v>202</v>
      </c>
      <c r="G3" s="224"/>
      <c r="H3" s="224"/>
      <c r="I3" s="210"/>
      <c r="J3" s="209" t="s">
        <v>201</v>
      </c>
      <c r="K3" s="210"/>
      <c r="L3" s="213" t="s">
        <v>200</v>
      </c>
      <c r="M3" s="226" t="s">
        <v>199</v>
      </c>
      <c r="N3" s="213" t="s">
        <v>198</v>
      </c>
      <c r="O3" s="209" t="s">
        <v>197</v>
      </c>
      <c r="P3" s="224"/>
      <c r="Q3" s="210"/>
      <c r="R3" s="209" t="s">
        <v>196</v>
      </c>
      <c r="S3" s="224"/>
      <c r="T3" s="210"/>
      <c r="U3" s="209" t="s">
        <v>195</v>
      </c>
      <c r="V3" s="224"/>
      <c r="W3" s="210"/>
      <c r="X3" s="217" t="s">
        <v>194</v>
      </c>
      <c r="Y3" s="218"/>
      <c r="Z3" s="219"/>
      <c r="AA3" s="209" t="s">
        <v>193</v>
      </c>
      <c r="AB3" s="210"/>
    </row>
    <row r="4" spans="1:28" s="89" customFormat="1" ht="11.25" customHeight="1">
      <c r="A4" s="223"/>
      <c r="B4" s="223"/>
      <c r="C4" s="223"/>
      <c r="D4" s="223"/>
      <c r="E4" s="223"/>
      <c r="F4" s="211"/>
      <c r="G4" s="225"/>
      <c r="H4" s="225"/>
      <c r="I4" s="212"/>
      <c r="J4" s="211"/>
      <c r="K4" s="212"/>
      <c r="L4" s="223"/>
      <c r="M4" s="227"/>
      <c r="N4" s="223"/>
      <c r="O4" s="211"/>
      <c r="P4" s="225"/>
      <c r="Q4" s="212"/>
      <c r="R4" s="211"/>
      <c r="S4" s="225"/>
      <c r="T4" s="212"/>
      <c r="U4" s="211"/>
      <c r="V4" s="225"/>
      <c r="W4" s="212"/>
      <c r="X4" s="220"/>
      <c r="Y4" s="221"/>
      <c r="Z4" s="222"/>
      <c r="AA4" s="211"/>
      <c r="AB4" s="212"/>
    </row>
    <row r="5" spans="1:28" s="89" customFormat="1" ht="13.5" customHeight="1">
      <c r="A5" s="223"/>
      <c r="B5" s="223"/>
      <c r="C5" s="223"/>
      <c r="D5" s="223"/>
      <c r="E5" s="223"/>
      <c r="F5" s="213" t="s">
        <v>192</v>
      </c>
      <c r="G5" s="213" t="s">
        <v>191</v>
      </c>
      <c r="H5" s="213" t="s">
        <v>190</v>
      </c>
      <c r="I5" s="213" t="s">
        <v>189</v>
      </c>
      <c r="J5" s="213" t="s">
        <v>188</v>
      </c>
      <c r="K5" s="213" t="s">
        <v>187</v>
      </c>
      <c r="L5" s="223"/>
      <c r="M5" s="227"/>
      <c r="N5" s="223"/>
      <c r="O5" s="213" t="s">
        <v>186</v>
      </c>
      <c r="P5" s="213" t="s">
        <v>185</v>
      </c>
      <c r="Q5" s="213" t="s">
        <v>184</v>
      </c>
      <c r="R5" s="213" t="s">
        <v>183</v>
      </c>
      <c r="S5" s="213" t="s">
        <v>182</v>
      </c>
      <c r="T5" s="213" t="s">
        <v>181</v>
      </c>
      <c r="U5" s="213" t="s">
        <v>183</v>
      </c>
      <c r="V5" s="213" t="s">
        <v>182</v>
      </c>
      <c r="W5" s="213" t="s">
        <v>181</v>
      </c>
      <c r="X5" s="213" t="s">
        <v>180</v>
      </c>
      <c r="Y5" s="213" t="s">
        <v>179</v>
      </c>
      <c r="Z5" s="213" t="s">
        <v>178</v>
      </c>
      <c r="AA5" s="213" t="s">
        <v>177</v>
      </c>
      <c r="AB5" s="215" t="s">
        <v>211</v>
      </c>
    </row>
    <row r="6" spans="1:28" s="89" customFormat="1" ht="24.9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28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6"/>
    </row>
    <row r="7" spans="1:28" s="5" customFormat="1" ht="11.25" customHeight="1">
      <c r="A7" s="204" t="s">
        <v>176</v>
      </c>
      <c r="B7" s="42">
        <v>1</v>
      </c>
      <c r="C7" s="42" t="s">
        <v>175</v>
      </c>
      <c r="D7" s="42" t="s">
        <v>174</v>
      </c>
      <c r="E7" s="42" t="s">
        <v>19</v>
      </c>
      <c r="F7" s="43" t="s">
        <v>214</v>
      </c>
      <c r="G7" s="83">
        <v>60</v>
      </c>
      <c r="H7" s="83">
        <v>3</v>
      </c>
      <c r="I7" s="83">
        <v>5</v>
      </c>
      <c r="J7" s="83">
        <v>1240</v>
      </c>
      <c r="K7" s="83">
        <v>770</v>
      </c>
      <c r="L7" s="83">
        <v>770</v>
      </c>
      <c r="M7" s="132">
        <f>K7/L7</f>
        <v>1</v>
      </c>
      <c r="N7" s="42">
        <v>1</v>
      </c>
      <c r="O7" s="83">
        <v>190834</v>
      </c>
      <c r="P7" s="83">
        <v>143360</v>
      </c>
      <c r="Q7" s="83">
        <v>141795</v>
      </c>
      <c r="R7" s="83">
        <v>372</v>
      </c>
      <c r="S7" s="114" t="s">
        <v>227</v>
      </c>
      <c r="T7" s="83">
        <f>O7/365</f>
        <v>522.83287671232881</v>
      </c>
      <c r="U7" s="83">
        <f>(R7/J7)*1000</f>
        <v>300</v>
      </c>
      <c r="V7" s="95" t="s">
        <v>227</v>
      </c>
      <c r="W7" s="83">
        <f>(T7/K7)*1000</f>
        <v>679.0037359900374</v>
      </c>
      <c r="X7" s="130">
        <f>P7/O7</f>
        <v>0.75122881666788932</v>
      </c>
      <c r="Y7" s="130">
        <f>Q7/O7</f>
        <v>0.74302797195468318</v>
      </c>
      <c r="Z7" s="131" t="s">
        <v>227</v>
      </c>
      <c r="AA7" s="95" t="s">
        <v>235</v>
      </c>
      <c r="AB7" s="83">
        <v>1400</v>
      </c>
    </row>
    <row r="8" spans="1:28" s="5" customFormat="1" ht="11.25" customHeight="1">
      <c r="A8" s="202"/>
      <c r="B8" s="42">
        <v>2</v>
      </c>
      <c r="C8" s="42" t="s">
        <v>224</v>
      </c>
      <c r="D8" s="42" t="s">
        <v>225</v>
      </c>
      <c r="E8" s="42" t="s">
        <v>13</v>
      </c>
      <c r="F8" s="43" t="s">
        <v>215</v>
      </c>
      <c r="G8" s="83">
        <v>23</v>
      </c>
      <c r="H8" s="83">
        <v>3</v>
      </c>
      <c r="I8" s="83">
        <v>31</v>
      </c>
      <c r="J8" s="83">
        <v>1379</v>
      </c>
      <c r="K8" s="83">
        <v>60</v>
      </c>
      <c r="L8" s="83">
        <v>60</v>
      </c>
      <c r="M8" s="132">
        <f t="shared" ref="M8:M33" si="0">K8/L8</f>
        <v>1</v>
      </c>
      <c r="N8" s="42">
        <v>2</v>
      </c>
      <c r="O8" s="83">
        <v>26000</v>
      </c>
      <c r="P8" s="83">
        <v>26000</v>
      </c>
      <c r="Q8" s="83">
        <v>17000</v>
      </c>
      <c r="R8" s="83">
        <v>345</v>
      </c>
      <c r="S8" s="115">
        <v>343</v>
      </c>
      <c r="T8" s="83">
        <f t="shared" ref="T8:T32" si="1">O8/365</f>
        <v>71.232876712328761</v>
      </c>
      <c r="U8" s="83">
        <f>(R8/J8)*1000</f>
        <v>250.18129079042782</v>
      </c>
      <c r="V8" s="95">
        <f>(S8/K8)*1000</f>
        <v>5716.666666666667</v>
      </c>
      <c r="W8" s="83">
        <f>(T8/K8)*1000</f>
        <v>1187.214611872146</v>
      </c>
      <c r="X8" s="130">
        <f t="shared" ref="X8:X32" si="2">P8/O8</f>
        <v>1</v>
      </c>
      <c r="Y8" s="130">
        <f t="shared" ref="Y8:Y32" si="3">Q8/O8</f>
        <v>0.65384615384615385</v>
      </c>
      <c r="Z8" s="132">
        <f>T8/S8</f>
        <v>0.20767602540037539</v>
      </c>
      <c r="AA8" s="95" t="s">
        <v>234</v>
      </c>
      <c r="AB8" s="83">
        <v>3180</v>
      </c>
    </row>
    <row r="9" spans="1:28" s="5" customFormat="1" ht="11.25" customHeight="1">
      <c r="A9" s="202"/>
      <c r="B9" s="42">
        <v>3</v>
      </c>
      <c r="C9" s="42" t="s">
        <v>170</v>
      </c>
      <c r="D9" s="42" t="s">
        <v>173</v>
      </c>
      <c r="E9" s="42" t="s">
        <v>16</v>
      </c>
      <c r="F9" s="43" t="s">
        <v>215</v>
      </c>
      <c r="G9" s="83">
        <v>10</v>
      </c>
      <c r="H9" s="83">
        <v>2</v>
      </c>
      <c r="I9" s="83">
        <v>27</v>
      </c>
      <c r="J9" s="83">
        <v>165</v>
      </c>
      <c r="K9" s="83">
        <v>101</v>
      </c>
      <c r="L9" s="83">
        <v>101</v>
      </c>
      <c r="M9" s="132">
        <f t="shared" si="0"/>
        <v>1</v>
      </c>
      <c r="N9" s="42">
        <v>3</v>
      </c>
      <c r="O9" s="83">
        <v>16310</v>
      </c>
      <c r="P9" s="83">
        <v>16310</v>
      </c>
      <c r="Q9" s="83">
        <v>16310</v>
      </c>
      <c r="R9" s="83">
        <v>78</v>
      </c>
      <c r="S9" s="115">
        <v>78</v>
      </c>
      <c r="T9" s="83">
        <f t="shared" si="1"/>
        <v>44.684931506849317</v>
      </c>
      <c r="U9" s="83">
        <f t="shared" ref="U9:U32" si="4">(R9/J9)*1000</f>
        <v>472.72727272727269</v>
      </c>
      <c r="V9" s="83">
        <f t="shared" ref="V9:V32" si="5">(S9/K9)*1000</f>
        <v>772.2772277227723</v>
      </c>
      <c r="W9" s="83">
        <f t="shared" ref="W9:W32" si="6">(T9/K9)*1000</f>
        <v>442.42506442425065</v>
      </c>
      <c r="X9" s="130">
        <f t="shared" si="2"/>
        <v>1</v>
      </c>
      <c r="Y9" s="130">
        <f t="shared" si="3"/>
        <v>1</v>
      </c>
      <c r="Z9" s="130">
        <f t="shared" ref="Z9:Z32" si="7">T9/S9</f>
        <v>0.57288373726729891</v>
      </c>
      <c r="AA9" s="95" t="s">
        <v>233</v>
      </c>
      <c r="AB9" s="83">
        <v>1321</v>
      </c>
    </row>
    <row r="10" spans="1:28" s="5" customFormat="1" ht="11.25" customHeight="1">
      <c r="A10" s="202"/>
      <c r="B10" s="35">
        <v>4</v>
      </c>
      <c r="C10" s="47" t="s">
        <v>170</v>
      </c>
      <c r="D10" s="47" t="s">
        <v>172</v>
      </c>
      <c r="E10" s="47" t="s">
        <v>13</v>
      </c>
      <c r="F10" s="61" t="s">
        <v>214</v>
      </c>
      <c r="G10" s="84">
        <v>35</v>
      </c>
      <c r="H10" s="84">
        <v>2</v>
      </c>
      <c r="I10" s="84">
        <v>27</v>
      </c>
      <c r="J10" s="84">
        <v>320</v>
      </c>
      <c r="K10" s="84">
        <v>93</v>
      </c>
      <c r="L10" s="84">
        <v>93</v>
      </c>
      <c r="M10" s="172">
        <f t="shared" si="0"/>
        <v>1</v>
      </c>
      <c r="N10" s="35">
        <v>4</v>
      </c>
      <c r="O10" s="84">
        <v>15080</v>
      </c>
      <c r="P10" s="84">
        <v>15080</v>
      </c>
      <c r="Q10" s="84">
        <v>13119</v>
      </c>
      <c r="R10" s="84">
        <v>48</v>
      </c>
      <c r="S10" s="116">
        <v>44</v>
      </c>
      <c r="T10" s="84">
        <f t="shared" si="1"/>
        <v>41.315068493150683</v>
      </c>
      <c r="U10" s="84">
        <f t="shared" si="4"/>
        <v>150</v>
      </c>
      <c r="V10" s="84">
        <f t="shared" si="5"/>
        <v>473.11827956989248</v>
      </c>
      <c r="W10" s="84">
        <f t="shared" si="6"/>
        <v>444.24804831344824</v>
      </c>
      <c r="X10" s="133">
        <f t="shared" si="2"/>
        <v>1</v>
      </c>
      <c r="Y10" s="133">
        <f t="shared" si="3"/>
        <v>0.86996021220159148</v>
      </c>
      <c r="Z10" s="133">
        <f t="shared" si="7"/>
        <v>0.93897882938978827</v>
      </c>
      <c r="AA10" s="70" t="s">
        <v>235</v>
      </c>
      <c r="AB10" s="44">
        <v>1500</v>
      </c>
    </row>
    <row r="11" spans="1:28" s="5" customFormat="1" ht="11.25" customHeight="1">
      <c r="A11" s="202"/>
      <c r="B11" s="40">
        <v>5</v>
      </c>
      <c r="C11" s="40" t="s">
        <v>170</v>
      </c>
      <c r="D11" s="81" t="s">
        <v>171</v>
      </c>
      <c r="E11" s="40" t="s">
        <v>13</v>
      </c>
      <c r="F11" s="41" t="s">
        <v>214</v>
      </c>
      <c r="G11" s="81">
        <v>33</v>
      </c>
      <c r="H11" s="81">
        <v>3</v>
      </c>
      <c r="I11" s="81">
        <v>28</v>
      </c>
      <c r="J11" s="81">
        <v>800</v>
      </c>
      <c r="K11" s="81">
        <v>201</v>
      </c>
      <c r="L11" s="81">
        <v>201</v>
      </c>
      <c r="M11" s="173">
        <f t="shared" si="0"/>
        <v>1</v>
      </c>
      <c r="N11" s="40">
        <v>5</v>
      </c>
      <c r="O11" s="81">
        <v>39870</v>
      </c>
      <c r="P11" s="81">
        <v>39870</v>
      </c>
      <c r="Q11" s="81">
        <v>34686</v>
      </c>
      <c r="R11" s="81">
        <v>120</v>
      </c>
      <c r="S11" s="117">
        <v>111</v>
      </c>
      <c r="T11" s="81">
        <f t="shared" si="1"/>
        <v>109.23287671232876</v>
      </c>
      <c r="U11" s="81">
        <f t="shared" si="4"/>
        <v>150</v>
      </c>
      <c r="V11" s="81">
        <f t="shared" si="5"/>
        <v>552.23880597014931</v>
      </c>
      <c r="W11" s="81">
        <f t="shared" si="6"/>
        <v>543.44714782253106</v>
      </c>
      <c r="X11" s="134">
        <f t="shared" si="2"/>
        <v>1</v>
      </c>
      <c r="Y11" s="134">
        <f t="shared" si="3"/>
        <v>0.86997742663656885</v>
      </c>
      <c r="Z11" s="134">
        <f t="shared" si="7"/>
        <v>0.98407997038134021</v>
      </c>
      <c r="AA11" s="97" t="s">
        <v>235</v>
      </c>
      <c r="AB11" s="81">
        <v>1000</v>
      </c>
    </row>
    <row r="12" spans="1:28" s="5" customFormat="1" ht="11.25" customHeight="1">
      <c r="A12" s="202"/>
      <c r="B12" s="37">
        <v>6</v>
      </c>
      <c r="C12" s="37" t="s">
        <v>167</v>
      </c>
      <c r="D12" s="71" t="s">
        <v>169</v>
      </c>
      <c r="E12" s="37" t="s">
        <v>16</v>
      </c>
      <c r="F12" s="38" t="s">
        <v>215</v>
      </c>
      <c r="G12" s="71">
        <v>26</v>
      </c>
      <c r="H12" s="71">
        <v>6</v>
      </c>
      <c r="I12" s="71">
        <v>23</v>
      </c>
      <c r="J12" s="71">
        <v>920</v>
      </c>
      <c r="K12" s="71">
        <v>795</v>
      </c>
      <c r="L12" s="71">
        <v>795</v>
      </c>
      <c r="M12" s="174">
        <f t="shared" si="0"/>
        <v>1</v>
      </c>
      <c r="N12" s="37">
        <v>6</v>
      </c>
      <c r="O12" s="71">
        <v>96063</v>
      </c>
      <c r="P12" s="71">
        <v>75900</v>
      </c>
      <c r="Q12" s="71">
        <v>75900</v>
      </c>
      <c r="R12" s="71">
        <v>450</v>
      </c>
      <c r="S12" s="118">
        <v>282</v>
      </c>
      <c r="T12" s="71">
        <f t="shared" si="1"/>
        <v>263.18630136986303</v>
      </c>
      <c r="U12" s="71">
        <f t="shared" si="4"/>
        <v>489.13043478260869</v>
      </c>
      <c r="V12" s="71">
        <f t="shared" si="5"/>
        <v>354.71698113207543</v>
      </c>
      <c r="W12" s="71">
        <f t="shared" si="6"/>
        <v>331.05195140863276</v>
      </c>
      <c r="X12" s="135">
        <f t="shared" si="2"/>
        <v>0.79010649261422194</v>
      </c>
      <c r="Y12" s="135">
        <f t="shared" si="3"/>
        <v>0.79010649261422194</v>
      </c>
      <c r="Z12" s="135">
        <f t="shared" si="7"/>
        <v>0.93328475663071997</v>
      </c>
      <c r="AA12" s="96" t="s">
        <v>233</v>
      </c>
      <c r="AB12" s="71">
        <v>1188</v>
      </c>
    </row>
    <row r="13" spans="1:28" s="113" customFormat="1" ht="11.25" customHeight="1">
      <c r="A13" s="202"/>
      <c r="B13" s="40">
        <v>7</v>
      </c>
      <c r="C13" s="40" t="s">
        <v>167</v>
      </c>
      <c r="D13" s="81" t="s">
        <v>168</v>
      </c>
      <c r="E13" s="40" t="s">
        <v>16</v>
      </c>
      <c r="F13" s="41" t="s">
        <v>214</v>
      </c>
      <c r="G13" s="81">
        <v>60</v>
      </c>
      <c r="H13" s="81">
        <v>2</v>
      </c>
      <c r="I13" s="81">
        <v>28</v>
      </c>
      <c r="J13" s="81">
        <v>470</v>
      </c>
      <c r="K13" s="81">
        <v>16</v>
      </c>
      <c r="L13" s="81">
        <v>16</v>
      </c>
      <c r="M13" s="173">
        <f t="shared" si="0"/>
        <v>1</v>
      </c>
      <c r="N13" s="40">
        <v>7</v>
      </c>
      <c r="O13" s="81">
        <v>8570</v>
      </c>
      <c r="P13" s="81">
        <v>7438</v>
      </c>
      <c r="Q13" s="81">
        <v>6399</v>
      </c>
      <c r="R13" s="81">
        <v>404</v>
      </c>
      <c r="S13" s="117">
        <v>30</v>
      </c>
      <c r="T13" s="81">
        <f t="shared" si="1"/>
        <v>23.479452054794521</v>
      </c>
      <c r="U13" s="81">
        <f t="shared" si="4"/>
        <v>859.57446808510645</v>
      </c>
      <c r="V13" s="158">
        <f t="shared" si="5"/>
        <v>1875</v>
      </c>
      <c r="W13" s="158">
        <f t="shared" si="6"/>
        <v>1467.4657534246576</v>
      </c>
      <c r="X13" s="134">
        <f t="shared" si="2"/>
        <v>0.86791131855309223</v>
      </c>
      <c r="Y13" s="134">
        <f t="shared" si="3"/>
        <v>0.74667444574095687</v>
      </c>
      <c r="Z13" s="134">
        <f t="shared" si="7"/>
        <v>0.78264840182648399</v>
      </c>
      <c r="AA13" s="97" t="s">
        <v>233</v>
      </c>
      <c r="AB13" s="81">
        <v>1728</v>
      </c>
    </row>
    <row r="14" spans="1:28" s="5" customFormat="1" ht="11.25" customHeight="1">
      <c r="A14" s="202"/>
      <c r="B14" s="37">
        <v>8</v>
      </c>
      <c r="C14" s="37" t="s">
        <v>165</v>
      </c>
      <c r="D14" s="88" t="s">
        <v>166</v>
      </c>
      <c r="E14" s="39" t="s">
        <v>23</v>
      </c>
      <c r="F14" s="63" t="s">
        <v>215</v>
      </c>
      <c r="G14" s="88">
        <v>25</v>
      </c>
      <c r="H14" s="88">
        <v>3</v>
      </c>
      <c r="I14" s="88">
        <v>22</v>
      </c>
      <c r="J14" s="88">
        <v>415</v>
      </c>
      <c r="K14" s="88">
        <v>6</v>
      </c>
      <c r="L14" s="88">
        <v>6</v>
      </c>
      <c r="M14" s="183">
        <f t="shared" si="0"/>
        <v>1</v>
      </c>
      <c r="N14" s="37">
        <v>8</v>
      </c>
      <c r="O14" s="88">
        <v>32150</v>
      </c>
      <c r="P14" s="88">
        <v>32150</v>
      </c>
      <c r="Q14" s="88">
        <v>7320</v>
      </c>
      <c r="R14" s="88">
        <v>476</v>
      </c>
      <c r="S14" s="119">
        <v>250</v>
      </c>
      <c r="T14" s="88">
        <f t="shared" si="1"/>
        <v>88.082191780821915</v>
      </c>
      <c r="U14" s="88">
        <f t="shared" si="4"/>
        <v>1146.9879518072289</v>
      </c>
      <c r="V14" s="88">
        <f t="shared" si="5"/>
        <v>41666.666666666664</v>
      </c>
      <c r="W14" s="88">
        <f t="shared" si="6"/>
        <v>14680.365296803651</v>
      </c>
      <c r="X14" s="137">
        <f t="shared" si="2"/>
        <v>1</v>
      </c>
      <c r="Y14" s="137">
        <f t="shared" si="3"/>
        <v>0.2276827371695179</v>
      </c>
      <c r="Z14" s="137">
        <f t="shared" si="7"/>
        <v>0.35232876712328765</v>
      </c>
      <c r="AA14" s="96" t="s">
        <v>235</v>
      </c>
      <c r="AB14" s="71">
        <v>2160</v>
      </c>
    </row>
    <row r="15" spans="1:28" s="5" customFormat="1" ht="11.25" customHeight="1">
      <c r="A15" s="202"/>
      <c r="B15" s="40">
        <v>9</v>
      </c>
      <c r="C15" s="47" t="s">
        <v>165</v>
      </c>
      <c r="D15" s="84" t="s">
        <v>164</v>
      </c>
      <c r="E15" s="47" t="s">
        <v>163</v>
      </c>
      <c r="F15" s="61" t="s">
        <v>215</v>
      </c>
      <c r="G15" s="84">
        <v>26</v>
      </c>
      <c r="H15" s="84">
        <v>3</v>
      </c>
      <c r="I15" s="84">
        <v>28</v>
      </c>
      <c r="J15" s="84">
        <v>4750</v>
      </c>
      <c r="K15" s="84">
        <v>4008</v>
      </c>
      <c r="L15" s="84">
        <v>4008</v>
      </c>
      <c r="M15" s="172">
        <f t="shared" si="0"/>
        <v>1</v>
      </c>
      <c r="N15" s="40">
        <v>9</v>
      </c>
      <c r="O15" s="84">
        <v>530772</v>
      </c>
      <c r="P15" s="84">
        <v>500842</v>
      </c>
      <c r="Q15" s="84">
        <v>426382</v>
      </c>
      <c r="R15" s="84">
        <v>2150</v>
      </c>
      <c r="S15" s="116">
        <v>1957</v>
      </c>
      <c r="T15" s="84">
        <f t="shared" si="1"/>
        <v>1454.1698630136987</v>
      </c>
      <c r="U15" s="84">
        <f t="shared" si="4"/>
        <v>452.63157894736844</v>
      </c>
      <c r="V15" s="84">
        <f t="shared" si="5"/>
        <v>488.27345309381235</v>
      </c>
      <c r="W15" s="84">
        <f t="shared" si="6"/>
        <v>362.81683208924619</v>
      </c>
      <c r="X15" s="133">
        <f t="shared" si="2"/>
        <v>0.94361043913394071</v>
      </c>
      <c r="Y15" s="133">
        <f t="shared" si="3"/>
        <v>0.80332421454032998</v>
      </c>
      <c r="Z15" s="133">
        <f t="shared" si="7"/>
        <v>0.74306073736009126</v>
      </c>
      <c r="AA15" s="70" t="s">
        <v>233</v>
      </c>
      <c r="AB15" s="44">
        <v>1400</v>
      </c>
    </row>
    <row r="16" spans="1:28" s="5" customFormat="1" ht="11.25" customHeight="1">
      <c r="A16" s="202"/>
      <c r="B16" s="37">
        <v>10</v>
      </c>
      <c r="C16" s="42" t="s">
        <v>162</v>
      </c>
      <c r="D16" s="83" t="s">
        <v>217</v>
      </c>
      <c r="E16" s="42" t="s">
        <v>3</v>
      </c>
      <c r="F16" s="43" t="s">
        <v>215</v>
      </c>
      <c r="G16" s="83">
        <v>29</v>
      </c>
      <c r="H16" s="83">
        <v>2</v>
      </c>
      <c r="I16" s="83">
        <v>21</v>
      </c>
      <c r="J16" s="83">
        <v>4070</v>
      </c>
      <c r="K16" s="83">
        <v>2901</v>
      </c>
      <c r="L16" s="83">
        <v>2901</v>
      </c>
      <c r="M16" s="132">
        <f t="shared" si="0"/>
        <v>1</v>
      </c>
      <c r="N16" s="37">
        <v>10</v>
      </c>
      <c r="O16" s="83">
        <v>557424</v>
      </c>
      <c r="P16" s="83">
        <v>514937</v>
      </c>
      <c r="Q16" s="83">
        <v>513532</v>
      </c>
      <c r="R16" s="83">
        <v>2576</v>
      </c>
      <c r="S16" s="115">
        <v>2574</v>
      </c>
      <c r="T16" s="83">
        <f t="shared" si="1"/>
        <v>1527.1890410958904</v>
      </c>
      <c r="U16" s="83">
        <f t="shared" si="4"/>
        <v>632.92383292383295</v>
      </c>
      <c r="V16" s="86">
        <f t="shared" si="5"/>
        <v>887.28024819027917</v>
      </c>
      <c r="W16" s="86">
        <f t="shared" si="6"/>
        <v>526.43538128089983</v>
      </c>
      <c r="X16" s="130">
        <f t="shared" si="2"/>
        <v>0.92377974396509654</v>
      </c>
      <c r="Y16" s="130">
        <f t="shared" si="3"/>
        <v>0.92125922098797319</v>
      </c>
      <c r="Z16" s="130">
        <f t="shared" si="7"/>
        <v>0.59331353577928925</v>
      </c>
      <c r="AA16" s="95" t="s">
        <v>233</v>
      </c>
      <c r="AB16" s="83">
        <v>1320</v>
      </c>
    </row>
    <row r="17" spans="1:28" s="5" customFormat="1" ht="11.25" customHeight="1">
      <c r="A17" s="202"/>
      <c r="B17" s="51">
        <v>11</v>
      </c>
      <c r="C17" s="51" t="s">
        <v>161</v>
      </c>
      <c r="D17" s="82" t="s">
        <v>161</v>
      </c>
      <c r="E17" s="51" t="s">
        <v>3</v>
      </c>
      <c r="F17" s="52" t="s">
        <v>215</v>
      </c>
      <c r="G17" s="51">
        <v>4</v>
      </c>
      <c r="H17" s="51">
        <v>5</v>
      </c>
      <c r="I17" s="51">
        <v>12</v>
      </c>
      <c r="J17" s="82">
        <v>1400</v>
      </c>
      <c r="K17" s="82">
        <v>960</v>
      </c>
      <c r="L17" s="51">
        <v>960</v>
      </c>
      <c r="M17" s="171">
        <f t="shared" si="0"/>
        <v>1</v>
      </c>
      <c r="N17" s="51">
        <v>11</v>
      </c>
      <c r="O17" s="51">
        <v>157441</v>
      </c>
      <c r="P17" s="51">
        <v>134992</v>
      </c>
      <c r="Q17" s="51">
        <v>125236</v>
      </c>
      <c r="R17" s="51">
        <v>700</v>
      </c>
      <c r="S17" s="120">
        <v>680</v>
      </c>
      <c r="T17" s="51">
        <f t="shared" si="1"/>
        <v>431.34520547945203</v>
      </c>
      <c r="U17" s="51">
        <f t="shared" si="4"/>
        <v>500</v>
      </c>
      <c r="V17" s="51">
        <f t="shared" si="5"/>
        <v>708.33333333333337</v>
      </c>
      <c r="W17" s="51">
        <f t="shared" si="6"/>
        <v>449.3179223744292</v>
      </c>
      <c r="X17" s="138">
        <f t="shared" si="2"/>
        <v>0.85741325321866602</v>
      </c>
      <c r="Y17" s="138">
        <f t="shared" si="3"/>
        <v>0.79544718338933318</v>
      </c>
      <c r="Z17" s="138">
        <f t="shared" si="7"/>
        <v>0.63433118452860593</v>
      </c>
      <c r="AA17" s="52" t="s">
        <v>234</v>
      </c>
      <c r="AB17" s="51">
        <v>831</v>
      </c>
    </row>
    <row r="18" spans="1:28" s="5" customFormat="1" ht="11.25" customHeight="1">
      <c r="A18" s="202"/>
      <c r="B18" s="51">
        <v>12</v>
      </c>
      <c r="C18" s="65" t="s">
        <v>160</v>
      </c>
      <c r="D18" s="87" t="s">
        <v>160</v>
      </c>
      <c r="E18" s="65" t="s">
        <v>3</v>
      </c>
      <c r="F18" s="66" t="s">
        <v>215</v>
      </c>
      <c r="G18" s="65">
        <v>22</v>
      </c>
      <c r="H18" s="65">
        <v>3</v>
      </c>
      <c r="I18" s="65">
        <v>30</v>
      </c>
      <c r="J18" s="87">
        <v>860</v>
      </c>
      <c r="K18" s="87">
        <v>740</v>
      </c>
      <c r="L18" s="65">
        <v>740</v>
      </c>
      <c r="M18" s="160">
        <f t="shared" si="0"/>
        <v>1</v>
      </c>
      <c r="N18" s="51">
        <v>12</v>
      </c>
      <c r="O18" s="65">
        <v>77914</v>
      </c>
      <c r="P18" s="65">
        <v>77914</v>
      </c>
      <c r="Q18" s="65">
        <v>77914</v>
      </c>
      <c r="R18" s="65">
        <v>490</v>
      </c>
      <c r="S18" s="121">
        <v>490</v>
      </c>
      <c r="T18" s="65">
        <f t="shared" si="1"/>
        <v>213.46301369863014</v>
      </c>
      <c r="U18" s="65">
        <f t="shared" si="4"/>
        <v>569.76744186046517</v>
      </c>
      <c r="V18" s="65">
        <f t="shared" si="5"/>
        <v>662.16216216216219</v>
      </c>
      <c r="W18" s="65">
        <f t="shared" si="6"/>
        <v>288.46353202517588</v>
      </c>
      <c r="X18" s="139">
        <f t="shared" si="2"/>
        <v>1</v>
      </c>
      <c r="Y18" s="139">
        <f t="shared" si="3"/>
        <v>1</v>
      </c>
      <c r="Z18" s="139">
        <f t="shared" si="7"/>
        <v>0.43563880346659212</v>
      </c>
      <c r="AA18" s="52" t="s">
        <v>232</v>
      </c>
      <c r="AB18" s="51">
        <v>928</v>
      </c>
    </row>
    <row r="19" spans="1:28" s="5" customFormat="1" ht="11.25" customHeight="1">
      <c r="A19" s="202"/>
      <c r="B19" s="37">
        <v>13</v>
      </c>
      <c r="C19" s="73" t="s">
        <v>149</v>
      </c>
      <c r="D19" s="86" t="s">
        <v>159</v>
      </c>
      <c r="E19" s="73" t="s">
        <v>13</v>
      </c>
      <c r="F19" s="74" t="s">
        <v>215</v>
      </c>
      <c r="G19" s="73">
        <v>21</v>
      </c>
      <c r="H19" s="73">
        <v>8</v>
      </c>
      <c r="I19" s="73">
        <v>17</v>
      </c>
      <c r="J19" s="86">
        <v>200</v>
      </c>
      <c r="K19" s="86">
        <v>0</v>
      </c>
      <c r="L19" s="73">
        <v>0</v>
      </c>
      <c r="M19" s="161">
        <v>0</v>
      </c>
      <c r="N19" s="37">
        <v>13</v>
      </c>
      <c r="O19" s="73">
        <v>500</v>
      </c>
      <c r="P19" s="73">
        <v>500</v>
      </c>
      <c r="Q19" s="73">
        <v>500</v>
      </c>
      <c r="R19" s="73">
        <v>50</v>
      </c>
      <c r="S19" s="122">
        <v>30</v>
      </c>
      <c r="T19" s="73">
        <f t="shared" si="1"/>
        <v>1.3698630136986301</v>
      </c>
      <c r="U19" s="73">
        <f t="shared" si="4"/>
        <v>250</v>
      </c>
      <c r="V19" s="36" t="s">
        <v>227</v>
      </c>
      <c r="W19" s="36" t="s">
        <v>229</v>
      </c>
      <c r="X19" s="140">
        <f t="shared" si="2"/>
        <v>1</v>
      </c>
      <c r="Y19" s="140">
        <f t="shared" si="3"/>
        <v>1</v>
      </c>
      <c r="Z19" s="140">
        <f t="shared" si="7"/>
        <v>4.5662100456621002E-2</v>
      </c>
      <c r="AA19" s="74" t="s">
        <v>233</v>
      </c>
      <c r="AB19" s="73">
        <v>2300</v>
      </c>
    </row>
    <row r="20" spans="1:28" s="5" customFormat="1" ht="11.25" customHeight="1">
      <c r="A20" s="202"/>
      <c r="B20" s="35">
        <v>14</v>
      </c>
      <c r="C20" s="35" t="s">
        <v>149</v>
      </c>
      <c r="D20" s="44" t="s">
        <v>158</v>
      </c>
      <c r="E20" s="35" t="s">
        <v>23</v>
      </c>
      <c r="F20" s="36" t="s">
        <v>215</v>
      </c>
      <c r="G20" s="35">
        <v>23</v>
      </c>
      <c r="H20" s="35">
        <v>3</v>
      </c>
      <c r="I20" s="35">
        <v>30</v>
      </c>
      <c r="J20" s="44">
        <v>1050</v>
      </c>
      <c r="K20" s="44">
        <v>30</v>
      </c>
      <c r="L20" s="35">
        <v>30</v>
      </c>
      <c r="M20" s="162">
        <f t="shared" si="0"/>
        <v>1</v>
      </c>
      <c r="N20" s="35">
        <v>14</v>
      </c>
      <c r="O20" s="35">
        <v>42403</v>
      </c>
      <c r="P20" s="35">
        <v>42403</v>
      </c>
      <c r="Q20" s="35">
        <v>42403</v>
      </c>
      <c r="R20" s="35">
        <v>343</v>
      </c>
      <c r="S20" s="123">
        <v>225</v>
      </c>
      <c r="T20" s="35">
        <f t="shared" si="1"/>
        <v>116.17260273972603</v>
      </c>
      <c r="U20" s="35">
        <f t="shared" si="4"/>
        <v>326.66666666666669</v>
      </c>
      <c r="V20" s="35">
        <f t="shared" si="5"/>
        <v>7500</v>
      </c>
      <c r="W20" s="35">
        <f t="shared" si="6"/>
        <v>3872.4200913242012</v>
      </c>
      <c r="X20" s="141">
        <f t="shared" si="2"/>
        <v>1</v>
      </c>
      <c r="Y20" s="141">
        <f t="shared" si="3"/>
        <v>1</v>
      </c>
      <c r="Z20" s="141">
        <f t="shared" si="7"/>
        <v>0.5163226788432268</v>
      </c>
      <c r="AA20" s="36" t="s">
        <v>235</v>
      </c>
      <c r="AB20" s="35">
        <v>3942</v>
      </c>
    </row>
    <row r="21" spans="1:28" s="5" customFormat="1" ht="11.25" customHeight="1">
      <c r="A21" s="202"/>
      <c r="B21" s="35">
        <v>15</v>
      </c>
      <c r="C21" s="37" t="s">
        <v>149</v>
      </c>
      <c r="D21" s="71" t="s">
        <v>157</v>
      </c>
      <c r="E21" s="35" t="s">
        <v>23</v>
      </c>
      <c r="F21" s="38" t="s">
        <v>215</v>
      </c>
      <c r="G21" s="37">
        <v>25</v>
      </c>
      <c r="H21" s="37">
        <v>3</v>
      </c>
      <c r="I21" s="37">
        <v>13</v>
      </c>
      <c r="J21" s="71">
        <v>253</v>
      </c>
      <c r="K21" s="71">
        <v>5</v>
      </c>
      <c r="L21" s="37">
        <v>5</v>
      </c>
      <c r="M21" s="163">
        <f t="shared" si="0"/>
        <v>1</v>
      </c>
      <c r="N21" s="35">
        <v>15</v>
      </c>
      <c r="O21" s="37">
        <v>16528</v>
      </c>
      <c r="P21" s="37">
        <v>12528</v>
      </c>
      <c r="Q21" s="37">
        <v>8528</v>
      </c>
      <c r="R21" s="37">
        <v>250</v>
      </c>
      <c r="S21" s="124">
        <v>53</v>
      </c>
      <c r="T21" s="37">
        <f t="shared" si="1"/>
        <v>45.282191780821918</v>
      </c>
      <c r="U21" s="37">
        <f t="shared" si="4"/>
        <v>988.14229249011851</v>
      </c>
      <c r="V21" s="85">
        <f t="shared" si="5"/>
        <v>10600</v>
      </c>
      <c r="W21" s="85">
        <f t="shared" si="6"/>
        <v>9056.4383561643826</v>
      </c>
      <c r="X21" s="142">
        <f t="shared" si="2"/>
        <v>0.75798644724104547</v>
      </c>
      <c r="Y21" s="142">
        <f t="shared" si="3"/>
        <v>0.51597289448209105</v>
      </c>
      <c r="Z21" s="142">
        <f t="shared" si="7"/>
        <v>0.85438097699663995</v>
      </c>
      <c r="AA21" s="38" t="s">
        <v>233</v>
      </c>
      <c r="AB21" s="37">
        <v>4320</v>
      </c>
    </row>
    <row r="22" spans="1:28" s="5" customFormat="1" ht="11.25" customHeight="1">
      <c r="A22" s="202"/>
      <c r="B22" s="35">
        <v>16</v>
      </c>
      <c r="C22" s="35" t="s">
        <v>149</v>
      </c>
      <c r="D22" s="44" t="s">
        <v>156</v>
      </c>
      <c r="E22" s="35" t="s">
        <v>23</v>
      </c>
      <c r="F22" s="36" t="s">
        <v>215</v>
      </c>
      <c r="G22" s="35">
        <v>23</v>
      </c>
      <c r="H22" s="35">
        <v>3</v>
      </c>
      <c r="I22" s="35">
        <v>31</v>
      </c>
      <c r="J22" s="44">
        <v>150</v>
      </c>
      <c r="K22" s="44">
        <v>1</v>
      </c>
      <c r="L22" s="35">
        <v>1</v>
      </c>
      <c r="M22" s="162">
        <f t="shared" si="0"/>
        <v>1</v>
      </c>
      <c r="N22" s="35">
        <v>16</v>
      </c>
      <c r="O22" s="35">
        <v>2679</v>
      </c>
      <c r="P22" s="35">
        <v>2679</v>
      </c>
      <c r="Q22" s="35">
        <v>2290</v>
      </c>
      <c r="R22" s="35">
        <v>38</v>
      </c>
      <c r="S22" s="123">
        <v>38</v>
      </c>
      <c r="T22" s="35">
        <f t="shared" si="1"/>
        <v>7.3397260273972602</v>
      </c>
      <c r="U22" s="35">
        <f t="shared" si="4"/>
        <v>253.33333333333334</v>
      </c>
      <c r="V22" s="35">
        <f t="shared" si="5"/>
        <v>38000</v>
      </c>
      <c r="W22" s="35">
        <f t="shared" si="6"/>
        <v>7339.7260273972606</v>
      </c>
      <c r="X22" s="141">
        <f t="shared" si="2"/>
        <v>1</v>
      </c>
      <c r="Y22" s="141">
        <f t="shared" si="3"/>
        <v>0.85479656588279207</v>
      </c>
      <c r="Z22" s="141">
        <f t="shared" si="7"/>
        <v>0.19315068493150686</v>
      </c>
      <c r="AA22" s="36" t="s">
        <v>234</v>
      </c>
      <c r="AB22" s="35">
        <v>1112</v>
      </c>
    </row>
    <row r="23" spans="1:28" s="5" customFormat="1" ht="11.25" customHeight="1">
      <c r="A23" s="202"/>
      <c r="B23" s="35">
        <v>17</v>
      </c>
      <c r="C23" s="35" t="s">
        <v>149</v>
      </c>
      <c r="D23" s="44" t="s">
        <v>155</v>
      </c>
      <c r="E23" s="35" t="s">
        <v>23</v>
      </c>
      <c r="F23" s="36" t="s">
        <v>215</v>
      </c>
      <c r="G23" s="35">
        <v>26</v>
      </c>
      <c r="H23" s="35">
        <v>3</v>
      </c>
      <c r="I23" s="35">
        <v>17</v>
      </c>
      <c r="J23" s="44">
        <v>1400</v>
      </c>
      <c r="K23" s="44">
        <v>0</v>
      </c>
      <c r="L23" s="35">
        <v>3</v>
      </c>
      <c r="M23" s="162">
        <v>0</v>
      </c>
      <c r="N23" s="35">
        <v>17</v>
      </c>
      <c r="O23" s="35">
        <v>17893</v>
      </c>
      <c r="P23" s="35">
        <v>17893</v>
      </c>
      <c r="Q23" s="35">
        <v>16212</v>
      </c>
      <c r="R23" s="35">
        <v>360</v>
      </c>
      <c r="S23" s="123">
        <v>166</v>
      </c>
      <c r="T23" s="35">
        <f t="shared" si="1"/>
        <v>49.021917808219179</v>
      </c>
      <c r="U23" s="35">
        <f t="shared" si="4"/>
        <v>257.14285714285711</v>
      </c>
      <c r="V23" s="36" t="s">
        <v>227</v>
      </c>
      <c r="W23" s="36" t="s">
        <v>230</v>
      </c>
      <c r="X23" s="141">
        <f t="shared" si="2"/>
        <v>1</v>
      </c>
      <c r="Y23" s="141">
        <f t="shared" si="3"/>
        <v>0.90605264628625715</v>
      </c>
      <c r="Z23" s="141">
        <f t="shared" si="7"/>
        <v>0.29531275788083844</v>
      </c>
      <c r="AA23" s="36" t="s">
        <v>232</v>
      </c>
      <c r="AB23" s="35">
        <v>3780</v>
      </c>
    </row>
    <row r="24" spans="1:28" s="5" customFormat="1" ht="11.25" customHeight="1">
      <c r="A24" s="202"/>
      <c r="B24" s="35">
        <v>18</v>
      </c>
      <c r="C24" s="35" t="s">
        <v>149</v>
      </c>
      <c r="D24" s="44" t="s">
        <v>154</v>
      </c>
      <c r="E24" s="35" t="s">
        <v>23</v>
      </c>
      <c r="F24" s="36" t="s">
        <v>215</v>
      </c>
      <c r="G24" s="35">
        <v>26</v>
      </c>
      <c r="H24" s="35">
        <v>3</v>
      </c>
      <c r="I24" s="35">
        <v>14</v>
      </c>
      <c r="J24" s="44">
        <v>712</v>
      </c>
      <c r="K24" s="44">
        <v>580</v>
      </c>
      <c r="L24" s="35">
        <v>580</v>
      </c>
      <c r="M24" s="162">
        <f t="shared" si="0"/>
        <v>1</v>
      </c>
      <c r="N24" s="35">
        <v>18</v>
      </c>
      <c r="O24" s="35">
        <v>940354</v>
      </c>
      <c r="P24" s="35">
        <v>272189</v>
      </c>
      <c r="Q24" s="35">
        <v>235689</v>
      </c>
      <c r="R24" s="35">
        <v>6340</v>
      </c>
      <c r="S24" s="123">
        <v>4197</v>
      </c>
      <c r="T24" s="35">
        <f t="shared" si="1"/>
        <v>2576.3123287671233</v>
      </c>
      <c r="U24" s="35">
        <f t="shared" si="4"/>
        <v>8904.4943820224726</v>
      </c>
      <c r="V24" s="35">
        <f t="shared" si="5"/>
        <v>7236.2068965517246</v>
      </c>
      <c r="W24" s="35">
        <f t="shared" si="6"/>
        <v>4441.9178082191784</v>
      </c>
      <c r="X24" s="141">
        <f t="shared" si="2"/>
        <v>0.28945375890356184</v>
      </c>
      <c r="Y24" s="141">
        <f t="shared" si="3"/>
        <v>0.2506385892972221</v>
      </c>
      <c r="Z24" s="141">
        <f t="shared" si="7"/>
        <v>0.61384615886755378</v>
      </c>
      <c r="AA24" s="36" t="s">
        <v>232</v>
      </c>
      <c r="AB24" s="35">
        <v>1123</v>
      </c>
    </row>
    <row r="25" spans="1:28" s="5" customFormat="1" ht="11.25" customHeight="1">
      <c r="A25" s="202"/>
      <c r="B25" s="35">
        <v>19</v>
      </c>
      <c r="C25" s="35" t="s">
        <v>149</v>
      </c>
      <c r="D25" s="44" t="s">
        <v>153</v>
      </c>
      <c r="E25" s="35" t="s">
        <v>23</v>
      </c>
      <c r="F25" s="36" t="s">
        <v>215</v>
      </c>
      <c r="G25" s="35">
        <v>30</v>
      </c>
      <c r="H25" s="35">
        <v>3</v>
      </c>
      <c r="I25" s="35">
        <v>2</v>
      </c>
      <c r="J25" s="44">
        <v>2280</v>
      </c>
      <c r="K25" s="44">
        <v>10</v>
      </c>
      <c r="L25" s="35">
        <v>10</v>
      </c>
      <c r="M25" s="162">
        <f t="shared" si="0"/>
        <v>1</v>
      </c>
      <c r="N25" s="35">
        <v>19</v>
      </c>
      <c r="O25" s="35">
        <v>13895</v>
      </c>
      <c r="P25" s="35">
        <v>13867</v>
      </c>
      <c r="Q25" s="35">
        <v>13867</v>
      </c>
      <c r="R25" s="35">
        <v>317</v>
      </c>
      <c r="S25" s="123">
        <v>280</v>
      </c>
      <c r="T25" s="35">
        <f t="shared" si="1"/>
        <v>38.06849315068493</v>
      </c>
      <c r="U25" s="35">
        <f t="shared" si="4"/>
        <v>139.03508771929825</v>
      </c>
      <c r="V25" s="35">
        <f t="shared" si="5"/>
        <v>28000</v>
      </c>
      <c r="W25" s="35">
        <f t="shared" si="6"/>
        <v>3806.8493150684926</v>
      </c>
      <c r="X25" s="141">
        <f t="shared" si="2"/>
        <v>0.99798488664987406</v>
      </c>
      <c r="Y25" s="141">
        <f t="shared" si="3"/>
        <v>0.99798488664987406</v>
      </c>
      <c r="Z25" s="141">
        <f t="shared" si="7"/>
        <v>0.13595890410958902</v>
      </c>
      <c r="AA25" s="36" t="s">
        <v>234</v>
      </c>
      <c r="AB25" s="35">
        <v>3564</v>
      </c>
    </row>
    <row r="26" spans="1:28" s="5" customFormat="1" ht="11.25" customHeight="1">
      <c r="A26" s="202"/>
      <c r="B26" s="35">
        <v>20</v>
      </c>
      <c r="C26" s="35" t="s">
        <v>149</v>
      </c>
      <c r="D26" s="44" t="s">
        <v>152</v>
      </c>
      <c r="E26" s="35" t="s">
        <v>23</v>
      </c>
      <c r="F26" s="36" t="s">
        <v>215</v>
      </c>
      <c r="G26" s="35">
        <v>23</v>
      </c>
      <c r="H26" s="35">
        <v>3</v>
      </c>
      <c r="I26" s="35">
        <v>31</v>
      </c>
      <c r="J26" s="44">
        <v>540</v>
      </c>
      <c r="K26" s="44">
        <v>5</v>
      </c>
      <c r="L26" s="35">
        <v>5</v>
      </c>
      <c r="M26" s="162">
        <f t="shared" si="0"/>
        <v>1</v>
      </c>
      <c r="N26" s="35">
        <v>20</v>
      </c>
      <c r="O26" s="35">
        <v>14902</v>
      </c>
      <c r="P26" s="35">
        <v>14802</v>
      </c>
      <c r="Q26" s="35">
        <v>13502</v>
      </c>
      <c r="R26" s="35">
        <v>136</v>
      </c>
      <c r="S26" s="123">
        <v>136</v>
      </c>
      <c r="T26" s="35">
        <f t="shared" si="1"/>
        <v>40.827397260273976</v>
      </c>
      <c r="U26" s="35">
        <f t="shared" si="4"/>
        <v>251.85185185185182</v>
      </c>
      <c r="V26" s="35">
        <f t="shared" si="5"/>
        <v>27200</v>
      </c>
      <c r="W26" s="35">
        <f t="shared" si="6"/>
        <v>8165.4794520547948</v>
      </c>
      <c r="X26" s="141">
        <f t="shared" si="2"/>
        <v>0.9932894913434438</v>
      </c>
      <c r="Y26" s="141">
        <f t="shared" si="3"/>
        <v>0.90605287880821361</v>
      </c>
      <c r="Z26" s="141">
        <f t="shared" si="7"/>
        <v>0.30020145044319102</v>
      </c>
      <c r="AA26" s="36" t="s">
        <v>233</v>
      </c>
      <c r="AB26" s="35">
        <v>1575</v>
      </c>
    </row>
    <row r="27" spans="1:28" s="5" customFormat="1" ht="11.25" customHeight="1">
      <c r="A27" s="202"/>
      <c r="B27" s="35">
        <v>21</v>
      </c>
      <c r="C27" s="35" t="s">
        <v>149</v>
      </c>
      <c r="D27" s="44" t="s">
        <v>151</v>
      </c>
      <c r="E27" s="35" t="s">
        <v>23</v>
      </c>
      <c r="F27" s="36" t="s">
        <v>215</v>
      </c>
      <c r="G27" s="35">
        <v>26</v>
      </c>
      <c r="H27" s="35">
        <v>3</v>
      </c>
      <c r="I27" s="35">
        <v>26</v>
      </c>
      <c r="J27" s="44">
        <v>830</v>
      </c>
      <c r="K27" s="44">
        <v>3</v>
      </c>
      <c r="L27" s="35">
        <v>3</v>
      </c>
      <c r="M27" s="162">
        <f t="shared" si="0"/>
        <v>1</v>
      </c>
      <c r="N27" s="35">
        <v>21</v>
      </c>
      <c r="O27" s="35">
        <v>101442</v>
      </c>
      <c r="P27" s="35">
        <v>57807</v>
      </c>
      <c r="Q27" s="35">
        <v>57807</v>
      </c>
      <c r="R27" s="35">
        <v>450</v>
      </c>
      <c r="S27" s="123">
        <v>450</v>
      </c>
      <c r="T27" s="35">
        <f t="shared" si="1"/>
        <v>277.92328767123286</v>
      </c>
      <c r="U27" s="35">
        <f t="shared" si="4"/>
        <v>542.16867469879514</v>
      </c>
      <c r="V27" s="35">
        <f t="shared" si="5"/>
        <v>150000</v>
      </c>
      <c r="W27" s="35">
        <f t="shared" si="6"/>
        <v>92641.095890410958</v>
      </c>
      <c r="X27" s="141">
        <f t="shared" si="2"/>
        <v>0.56985272372390139</v>
      </c>
      <c r="Y27" s="141">
        <f t="shared" si="3"/>
        <v>0.56985272372390139</v>
      </c>
      <c r="Z27" s="141">
        <f t="shared" si="7"/>
        <v>0.61760730593607305</v>
      </c>
      <c r="AA27" s="36" t="s">
        <v>232</v>
      </c>
      <c r="AB27" s="35">
        <v>1188</v>
      </c>
    </row>
    <row r="28" spans="1:28" s="5" customFormat="1" ht="11.25" customHeight="1">
      <c r="A28" s="202"/>
      <c r="B28" s="35">
        <v>22</v>
      </c>
      <c r="C28" s="35" t="s">
        <v>149</v>
      </c>
      <c r="D28" s="44" t="s">
        <v>150</v>
      </c>
      <c r="E28" s="35" t="s">
        <v>23</v>
      </c>
      <c r="F28" s="36" t="s">
        <v>215</v>
      </c>
      <c r="G28" s="35">
        <v>21</v>
      </c>
      <c r="H28" s="35">
        <v>3</v>
      </c>
      <c r="I28" s="35">
        <v>31</v>
      </c>
      <c r="J28" s="44">
        <v>279</v>
      </c>
      <c r="K28" s="44">
        <v>6</v>
      </c>
      <c r="L28" s="35">
        <v>6</v>
      </c>
      <c r="M28" s="162">
        <f t="shared" si="0"/>
        <v>1</v>
      </c>
      <c r="N28" s="35">
        <v>22</v>
      </c>
      <c r="O28" s="35">
        <v>13000</v>
      </c>
      <c r="P28" s="35">
        <v>12616</v>
      </c>
      <c r="Q28" s="35">
        <v>12616</v>
      </c>
      <c r="R28" s="35">
        <v>178</v>
      </c>
      <c r="S28" s="123">
        <v>178</v>
      </c>
      <c r="T28" s="35">
        <f t="shared" si="1"/>
        <v>35.61643835616438</v>
      </c>
      <c r="U28" s="35">
        <f t="shared" si="4"/>
        <v>637.99283154121872</v>
      </c>
      <c r="V28" s="35">
        <f t="shared" si="5"/>
        <v>29666.666666666668</v>
      </c>
      <c r="W28" s="35">
        <f t="shared" si="6"/>
        <v>5936.0730593607304</v>
      </c>
      <c r="X28" s="141">
        <f t="shared" si="2"/>
        <v>0.97046153846153849</v>
      </c>
      <c r="Y28" s="141">
        <f t="shared" si="3"/>
        <v>0.97046153846153849</v>
      </c>
      <c r="Z28" s="141">
        <f t="shared" si="7"/>
        <v>0.20009235031553022</v>
      </c>
      <c r="AA28" s="36" t="s">
        <v>232</v>
      </c>
      <c r="AB28" s="35">
        <v>4166</v>
      </c>
    </row>
    <row r="29" spans="1:28" s="5" customFormat="1" ht="11.25" customHeight="1">
      <c r="A29" s="202"/>
      <c r="B29" s="40">
        <v>23</v>
      </c>
      <c r="C29" s="47" t="s">
        <v>149</v>
      </c>
      <c r="D29" s="84" t="s">
        <v>148</v>
      </c>
      <c r="E29" s="47" t="s">
        <v>23</v>
      </c>
      <c r="F29" s="61" t="s">
        <v>215</v>
      </c>
      <c r="G29" s="47">
        <v>27</v>
      </c>
      <c r="H29" s="47">
        <v>4</v>
      </c>
      <c r="I29" s="47">
        <v>14</v>
      </c>
      <c r="J29" s="84">
        <v>371</v>
      </c>
      <c r="K29" s="84">
        <v>6</v>
      </c>
      <c r="L29" s="47">
        <v>6</v>
      </c>
      <c r="M29" s="164">
        <f t="shared" si="0"/>
        <v>1</v>
      </c>
      <c r="N29" s="40">
        <v>23</v>
      </c>
      <c r="O29" s="47">
        <v>5708</v>
      </c>
      <c r="P29" s="47">
        <v>5688</v>
      </c>
      <c r="Q29" s="47">
        <v>5577</v>
      </c>
      <c r="R29" s="47">
        <v>220</v>
      </c>
      <c r="S29" s="125">
        <v>49</v>
      </c>
      <c r="T29" s="47">
        <f t="shared" si="1"/>
        <v>15.638356164383561</v>
      </c>
      <c r="U29" s="47">
        <f t="shared" si="4"/>
        <v>592.99191374663076</v>
      </c>
      <c r="V29" s="40">
        <f t="shared" si="5"/>
        <v>8166.6666666666661</v>
      </c>
      <c r="W29" s="40">
        <f t="shared" si="6"/>
        <v>2606.3926940639267</v>
      </c>
      <c r="X29" s="143">
        <f t="shared" si="2"/>
        <v>0.9964961457603364</v>
      </c>
      <c r="Y29" s="143">
        <f t="shared" si="3"/>
        <v>0.97704975473020317</v>
      </c>
      <c r="Z29" s="143">
        <f t="shared" si="7"/>
        <v>0.31915012580374613</v>
      </c>
      <c r="AA29" s="41" t="s">
        <v>234</v>
      </c>
      <c r="AB29" s="40">
        <v>3465</v>
      </c>
    </row>
    <row r="30" spans="1:28" s="5" customFormat="1" ht="11.25" customHeight="1">
      <c r="A30" s="202"/>
      <c r="B30" s="37">
        <v>24</v>
      </c>
      <c r="C30" s="42" t="s">
        <v>145</v>
      </c>
      <c r="D30" s="83" t="s">
        <v>147</v>
      </c>
      <c r="E30" s="42" t="s">
        <v>16</v>
      </c>
      <c r="F30" s="43" t="s">
        <v>215</v>
      </c>
      <c r="G30" s="42">
        <v>6</v>
      </c>
      <c r="H30" s="42">
        <v>3</v>
      </c>
      <c r="I30" s="42">
        <v>31</v>
      </c>
      <c r="J30" s="42">
        <v>105</v>
      </c>
      <c r="K30" s="42">
        <v>53</v>
      </c>
      <c r="L30" s="42">
        <v>53</v>
      </c>
      <c r="M30" s="165">
        <f t="shared" si="0"/>
        <v>1</v>
      </c>
      <c r="N30" s="37">
        <v>24</v>
      </c>
      <c r="O30" s="42">
        <v>40660</v>
      </c>
      <c r="P30" s="42">
        <v>12726</v>
      </c>
      <c r="Q30" s="42">
        <v>12033</v>
      </c>
      <c r="R30" s="42">
        <v>227</v>
      </c>
      <c r="S30" s="126">
        <v>168</v>
      </c>
      <c r="T30" s="42">
        <f t="shared" si="1"/>
        <v>111.39726027397261</v>
      </c>
      <c r="U30" s="42">
        <f t="shared" si="4"/>
        <v>2161.9047619047619</v>
      </c>
      <c r="V30" s="42">
        <f t="shared" si="5"/>
        <v>3169.8113207547171</v>
      </c>
      <c r="W30" s="42">
        <f t="shared" si="6"/>
        <v>2101.8350995089172</v>
      </c>
      <c r="X30" s="144">
        <f t="shared" si="2"/>
        <v>0.31298573536645352</v>
      </c>
      <c r="Y30" s="144">
        <f t="shared" si="3"/>
        <v>0.29594195769798326</v>
      </c>
      <c r="Z30" s="144">
        <f t="shared" si="7"/>
        <v>0.66307893020221786</v>
      </c>
      <c r="AA30" s="38" t="s">
        <v>232</v>
      </c>
      <c r="AB30" s="37">
        <v>1590</v>
      </c>
    </row>
    <row r="31" spans="1:28" s="5" customFormat="1" ht="11.25" customHeight="1">
      <c r="A31" s="202"/>
      <c r="B31" s="35">
        <v>25</v>
      </c>
      <c r="C31" s="35" t="s">
        <v>145</v>
      </c>
      <c r="D31" s="44" t="s">
        <v>146</v>
      </c>
      <c r="E31" s="35" t="s">
        <v>16</v>
      </c>
      <c r="F31" s="36" t="s">
        <v>215</v>
      </c>
      <c r="G31" s="35">
        <v>4</v>
      </c>
      <c r="H31" s="35">
        <v>4</v>
      </c>
      <c r="I31" s="35">
        <v>1</v>
      </c>
      <c r="J31" s="35">
        <v>500</v>
      </c>
      <c r="K31" s="35">
        <v>223</v>
      </c>
      <c r="L31" s="35">
        <v>223</v>
      </c>
      <c r="M31" s="162">
        <f t="shared" si="0"/>
        <v>1</v>
      </c>
      <c r="N31" s="35">
        <v>25</v>
      </c>
      <c r="O31" s="35">
        <v>619678</v>
      </c>
      <c r="P31" s="35">
        <v>185194</v>
      </c>
      <c r="Q31" s="35">
        <v>169501</v>
      </c>
      <c r="R31" s="35">
        <v>4600</v>
      </c>
      <c r="S31" s="123">
        <v>2346</v>
      </c>
      <c r="T31" s="35">
        <f t="shared" si="1"/>
        <v>1697.7479452054795</v>
      </c>
      <c r="U31" s="35">
        <f t="shared" si="4"/>
        <v>9200</v>
      </c>
      <c r="V31" s="35">
        <f t="shared" si="5"/>
        <v>10520.17937219731</v>
      </c>
      <c r="W31" s="35">
        <f t="shared" si="6"/>
        <v>7613.2194852263656</v>
      </c>
      <c r="X31" s="141">
        <f t="shared" si="2"/>
        <v>0.29885521190037406</v>
      </c>
      <c r="Y31" s="141">
        <f t="shared" si="3"/>
        <v>0.27353076920594244</v>
      </c>
      <c r="Z31" s="141">
        <f t="shared" si="7"/>
        <v>0.72367772600404068</v>
      </c>
      <c r="AA31" s="36" t="s">
        <v>232</v>
      </c>
      <c r="AB31" s="35">
        <v>1590</v>
      </c>
    </row>
    <row r="32" spans="1:28" s="5" customFormat="1" ht="11.25" customHeight="1" thickBot="1">
      <c r="A32" s="202"/>
      <c r="B32" s="35">
        <v>26</v>
      </c>
      <c r="C32" s="39" t="s">
        <v>145</v>
      </c>
      <c r="D32" s="39" t="s">
        <v>144</v>
      </c>
      <c r="E32" s="39" t="s">
        <v>16</v>
      </c>
      <c r="F32" s="63" t="s">
        <v>215</v>
      </c>
      <c r="G32" s="39">
        <v>3</v>
      </c>
      <c r="H32" s="39">
        <v>3</v>
      </c>
      <c r="I32" s="39">
        <v>8</v>
      </c>
      <c r="J32" s="39">
        <v>300</v>
      </c>
      <c r="K32" s="39">
        <v>151</v>
      </c>
      <c r="L32" s="39">
        <v>151</v>
      </c>
      <c r="M32" s="166">
        <f t="shared" si="0"/>
        <v>1</v>
      </c>
      <c r="N32" s="35">
        <v>26</v>
      </c>
      <c r="O32" s="39">
        <v>84254</v>
      </c>
      <c r="P32" s="39">
        <v>56318</v>
      </c>
      <c r="Q32" s="39">
        <v>53609</v>
      </c>
      <c r="R32" s="39">
        <v>1400</v>
      </c>
      <c r="S32" s="127">
        <v>485</v>
      </c>
      <c r="T32" s="39">
        <f t="shared" si="1"/>
        <v>230.83287671232875</v>
      </c>
      <c r="U32" s="39">
        <f t="shared" si="4"/>
        <v>4666.666666666667</v>
      </c>
      <c r="V32" s="39">
        <f t="shared" si="5"/>
        <v>3211.9205298013248</v>
      </c>
      <c r="W32" s="39">
        <f t="shared" si="6"/>
        <v>1528.6945477637666</v>
      </c>
      <c r="X32" s="145">
        <f t="shared" si="2"/>
        <v>0.66843117240724481</v>
      </c>
      <c r="Y32" s="145">
        <f t="shared" si="3"/>
        <v>0.63627839627792149</v>
      </c>
      <c r="Z32" s="145">
        <f t="shared" si="7"/>
        <v>0.47594407569552322</v>
      </c>
      <c r="AA32" s="38" t="s">
        <v>232</v>
      </c>
      <c r="AB32" s="37">
        <v>1590</v>
      </c>
    </row>
    <row r="33" spans="1:28" s="5" customFormat="1" ht="11.25" customHeight="1" thickTop="1">
      <c r="A33" s="202"/>
      <c r="B33" s="29"/>
      <c r="C33" s="32"/>
      <c r="D33" s="32" t="s">
        <v>1</v>
      </c>
      <c r="E33" s="30"/>
      <c r="F33" s="31"/>
      <c r="G33" s="30"/>
      <c r="H33" s="30"/>
      <c r="I33" s="30"/>
      <c r="J33" s="30">
        <f>SUM(J7:J32)</f>
        <v>25759</v>
      </c>
      <c r="K33" s="30">
        <f t="shared" ref="K33:L33" si="8">SUM(K7:K32)</f>
        <v>11724</v>
      </c>
      <c r="L33" s="30">
        <f t="shared" si="8"/>
        <v>11727</v>
      </c>
      <c r="M33" s="185">
        <f t="shared" si="0"/>
        <v>0.99974418009721155</v>
      </c>
      <c r="N33" s="29"/>
      <c r="O33" s="30">
        <f t="shared" ref="O33" si="9">SUM(O7:O32)</f>
        <v>3662324</v>
      </c>
      <c r="P33" s="30">
        <f t="shared" ref="P33" si="10">SUM(P7:P32)</f>
        <v>2292003</v>
      </c>
      <c r="Q33" s="30">
        <f t="shared" ref="Q33" si="11">SUM(Q7:Q32)</f>
        <v>2099727</v>
      </c>
      <c r="R33" s="30">
        <f t="shared" ref="R33" si="12">SUM(R7:R32)</f>
        <v>23118</v>
      </c>
      <c r="S33" s="30">
        <f t="shared" ref="S33" si="13">SUM(S7:S32)</f>
        <v>15640</v>
      </c>
      <c r="T33" s="30">
        <f t="shared" ref="T33" si="14">SUM(T7:T32)</f>
        <v>10033.764383561644</v>
      </c>
      <c r="U33" s="30">
        <f t="shared" ref="U33" si="15">(R33/J33)*1000</f>
        <v>897.47272797857056</v>
      </c>
      <c r="V33" s="30">
        <f t="shared" ref="V33" si="16">(S33/K33)*1000</f>
        <v>1334.0156943022857</v>
      </c>
      <c r="W33" s="30">
        <f t="shared" ref="W33" si="17">(T33/K33)*1000</f>
        <v>855.83114837612106</v>
      </c>
      <c r="X33" s="184">
        <f t="shared" ref="X33" si="18">P33/O33</f>
        <v>0.6258329410505461</v>
      </c>
      <c r="Y33" s="184">
        <f t="shared" ref="Y33" si="19">Q33/O33</f>
        <v>0.57333185157839672</v>
      </c>
      <c r="Z33" s="184">
        <f t="shared" ref="Z33" si="20">T33/S33</f>
        <v>0.64154503731212553</v>
      </c>
      <c r="AA33" s="27" t="s">
        <v>241</v>
      </c>
      <c r="AB33" s="26">
        <f>AVERAGE(AB7:AB32)</f>
        <v>2048.5</v>
      </c>
    </row>
    <row r="34" spans="1:28" s="5" customFormat="1" ht="11.25" customHeight="1">
      <c r="A34" s="205"/>
      <c r="B34" s="58"/>
      <c r="C34" s="60"/>
      <c r="D34" s="60"/>
      <c r="E34" s="54"/>
      <c r="F34" s="59"/>
      <c r="G34" s="54"/>
      <c r="H34" s="54"/>
      <c r="I34" s="54"/>
      <c r="J34" s="54"/>
      <c r="K34" s="54"/>
      <c r="L34" s="54"/>
      <c r="M34" s="167"/>
      <c r="N34" s="58"/>
      <c r="O34" s="54"/>
      <c r="P34" s="54"/>
      <c r="Q34" s="54"/>
      <c r="R34" s="54"/>
      <c r="S34" s="54"/>
      <c r="T34" s="54"/>
      <c r="U34" s="54"/>
      <c r="V34" s="54"/>
      <c r="W34" s="54"/>
      <c r="X34" s="77"/>
      <c r="Y34" s="77"/>
      <c r="Z34" s="77"/>
      <c r="AA34" s="55"/>
      <c r="AB34" s="54"/>
    </row>
    <row r="35" spans="1:28" s="5" customFormat="1" ht="11.25" customHeight="1">
      <c r="A35" s="202" t="s">
        <v>237</v>
      </c>
      <c r="B35" s="37">
        <v>27</v>
      </c>
      <c r="C35" s="35" t="s">
        <v>141</v>
      </c>
      <c r="D35" s="35" t="s">
        <v>143</v>
      </c>
      <c r="E35" s="35" t="s">
        <v>13</v>
      </c>
      <c r="F35" s="36" t="s">
        <v>214</v>
      </c>
      <c r="G35" s="35">
        <v>28</v>
      </c>
      <c r="H35" s="35">
        <v>3</v>
      </c>
      <c r="I35" s="35">
        <v>26</v>
      </c>
      <c r="J35" s="35">
        <v>1150</v>
      </c>
      <c r="K35" s="103">
        <v>218</v>
      </c>
      <c r="L35" s="103">
        <v>218</v>
      </c>
      <c r="M35" s="162">
        <f t="shared" ref="M35:M38" si="21">K35/L35</f>
        <v>1</v>
      </c>
      <c r="N35" s="37">
        <v>27</v>
      </c>
      <c r="O35" s="35">
        <v>55115</v>
      </c>
      <c r="P35" s="35">
        <v>55115</v>
      </c>
      <c r="Q35" s="35">
        <v>55115</v>
      </c>
      <c r="R35" s="35">
        <v>151</v>
      </c>
      <c r="S35" s="103">
        <v>151</v>
      </c>
      <c r="T35" s="35">
        <f t="shared" ref="T35:T37" si="22">O35/365</f>
        <v>151</v>
      </c>
      <c r="U35" s="35">
        <f t="shared" ref="U35:U38" si="23">(R35/J35)*1000</f>
        <v>131.30434782608697</v>
      </c>
      <c r="V35" s="35">
        <f t="shared" ref="V35:V37" si="24">(S35/K35)*1000</f>
        <v>692.66055045871553</v>
      </c>
      <c r="W35" s="35">
        <f t="shared" ref="W35:W37" si="25">(T35/K35)*1000</f>
        <v>692.66055045871553</v>
      </c>
      <c r="X35" s="141">
        <f t="shared" ref="X35:X37" si="26">P35/O35</f>
        <v>1</v>
      </c>
      <c r="Y35" s="141">
        <f t="shared" ref="Y35:Y37" si="27">Q35/O35</f>
        <v>1</v>
      </c>
      <c r="Z35" s="141">
        <f t="shared" ref="Z35:Z37" si="28">T35/S35</f>
        <v>1</v>
      </c>
      <c r="AA35" s="36" t="s">
        <v>233</v>
      </c>
      <c r="AB35" s="35">
        <v>1400</v>
      </c>
    </row>
    <row r="36" spans="1:28" s="105" customFormat="1" ht="11.25" customHeight="1">
      <c r="A36" s="202"/>
      <c r="B36" s="40">
        <v>28</v>
      </c>
      <c r="C36" s="40" t="s">
        <v>141</v>
      </c>
      <c r="D36" s="40" t="s">
        <v>142</v>
      </c>
      <c r="E36" s="40" t="s">
        <v>23</v>
      </c>
      <c r="F36" s="41" t="s">
        <v>215</v>
      </c>
      <c r="G36" s="40">
        <v>21</v>
      </c>
      <c r="H36" s="40">
        <v>3</v>
      </c>
      <c r="I36" s="40">
        <v>31</v>
      </c>
      <c r="J36" s="81">
        <v>150</v>
      </c>
      <c r="K36" s="104">
        <v>24</v>
      </c>
      <c r="L36" s="104">
        <v>24</v>
      </c>
      <c r="M36" s="168">
        <f t="shared" si="21"/>
        <v>1</v>
      </c>
      <c r="N36" s="40">
        <v>28</v>
      </c>
      <c r="O36" s="40">
        <v>59634</v>
      </c>
      <c r="P36" s="40">
        <v>59634</v>
      </c>
      <c r="Q36" s="40">
        <v>59634</v>
      </c>
      <c r="R36" s="40">
        <v>270</v>
      </c>
      <c r="S36" s="104">
        <v>203</v>
      </c>
      <c r="T36" s="40">
        <f t="shared" si="22"/>
        <v>163.38082191780822</v>
      </c>
      <c r="U36" s="40">
        <f t="shared" si="23"/>
        <v>1800</v>
      </c>
      <c r="V36" s="40">
        <f t="shared" si="24"/>
        <v>8458.3333333333339</v>
      </c>
      <c r="W36" s="40">
        <f t="shared" si="25"/>
        <v>6807.5342465753429</v>
      </c>
      <c r="X36" s="146">
        <f t="shared" si="26"/>
        <v>1</v>
      </c>
      <c r="Y36" s="146">
        <f t="shared" si="27"/>
        <v>1</v>
      </c>
      <c r="Z36" s="134">
        <f t="shared" si="28"/>
        <v>0.80483163506309463</v>
      </c>
      <c r="AA36" s="41" t="s">
        <v>235</v>
      </c>
      <c r="AB36" s="40">
        <v>2160</v>
      </c>
    </row>
    <row r="37" spans="1:28" s="5" customFormat="1" ht="11.25" customHeight="1" thickBot="1">
      <c r="A37" s="202"/>
      <c r="B37" s="37">
        <v>29</v>
      </c>
      <c r="C37" s="37" t="s">
        <v>140</v>
      </c>
      <c r="D37" s="37" t="s">
        <v>140</v>
      </c>
      <c r="E37" s="37" t="s">
        <v>3</v>
      </c>
      <c r="F37" s="38" t="s">
        <v>215</v>
      </c>
      <c r="G37" s="37">
        <v>24</v>
      </c>
      <c r="H37" s="37">
        <v>11</v>
      </c>
      <c r="I37" s="37">
        <v>12</v>
      </c>
      <c r="J37" s="78">
        <v>4740</v>
      </c>
      <c r="K37" s="78">
        <v>4164</v>
      </c>
      <c r="L37" s="78">
        <v>4164</v>
      </c>
      <c r="M37" s="169">
        <f t="shared" si="21"/>
        <v>1</v>
      </c>
      <c r="N37" s="37">
        <v>29</v>
      </c>
      <c r="O37" s="78">
        <v>387596</v>
      </c>
      <c r="P37" s="78">
        <v>387523</v>
      </c>
      <c r="Q37" s="78">
        <v>387223</v>
      </c>
      <c r="R37" s="78">
        <v>1970</v>
      </c>
      <c r="S37" s="129">
        <v>1939</v>
      </c>
      <c r="T37" s="78">
        <f t="shared" si="22"/>
        <v>1061.9068493150685</v>
      </c>
      <c r="U37" s="78">
        <f t="shared" si="23"/>
        <v>415.61181434599155</v>
      </c>
      <c r="V37" s="78">
        <f t="shared" si="24"/>
        <v>465.65802113352544</v>
      </c>
      <c r="W37" s="78">
        <f t="shared" si="25"/>
        <v>255.02085718421435</v>
      </c>
      <c r="X37" s="147">
        <f t="shared" si="26"/>
        <v>0.99981165956305018</v>
      </c>
      <c r="Y37" s="147">
        <f t="shared" si="27"/>
        <v>0.99903765776736597</v>
      </c>
      <c r="Z37" s="147">
        <f t="shared" si="28"/>
        <v>0.54765696199848812</v>
      </c>
      <c r="AA37" s="38" t="s">
        <v>234</v>
      </c>
      <c r="AB37" s="37">
        <v>1527</v>
      </c>
    </row>
    <row r="38" spans="1:28" s="5" customFormat="1" ht="11.25" customHeight="1" thickTop="1">
      <c r="A38" s="202"/>
      <c r="B38" s="29"/>
      <c r="C38" s="32"/>
      <c r="D38" s="32" t="s">
        <v>1</v>
      </c>
      <c r="E38" s="30"/>
      <c r="F38" s="31"/>
      <c r="G38" s="30"/>
      <c r="H38" s="30"/>
      <c r="I38" s="30"/>
      <c r="J38" s="28">
        <f>SUM(J35:J37)</f>
        <v>6040</v>
      </c>
      <c r="K38" s="28">
        <f t="shared" ref="K38:L38" si="29">SUM(K35:K37)</f>
        <v>4406</v>
      </c>
      <c r="L38" s="28">
        <f t="shared" si="29"/>
        <v>4406</v>
      </c>
      <c r="M38" s="170">
        <f t="shared" si="21"/>
        <v>1</v>
      </c>
      <c r="N38" s="29"/>
      <c r="O38" s="28">
        <f t="shared" ref="O38:T38" si="30">SUM(O35:O37)</f>
        <v>502345</v>
      </c>
      <c r="P38" s="28">
        <f t="shared" si="30"/>
        <v>502272</v>
      </c>
      <c r="Q38" s="28">
        <f t="shared" si="30"/>
        <v>501972</v>
      </c>
      <c r="R38" s="28">
        <f t="shared" si="30"/>
        <v>2391</v>
      </c>
      <c r="S38" s="28">
        <f t="shared" si="30"/>
        <v>2293</v>
      </c>
      <c r="T38" s="28">
        <f t="shared" si="30"/>
        <v>1376.2876712328766</v>
      </c>
      <c r="U38" s="28">
        <f t="shared" si="23"/>
        <v>395.86092715231786</v>
      </c>
      <c r="V38" s="28">
        <f t="shared" ref="V38" si="31">(S38/K38)*1000</f>
        <v>520.42669087607806</v>
      </c>
      <c r="W38" s="28">
        <f t="shared" ref="W38" si="32">(T38/K38)*1000</f>
        <v>312.36669796479271</v>
      </c>
      <c r="X38" s="186">
        <f t="shared" ref="X38" si="33">P38/O38</f>
        <v>0.99985468154356072</v>
      </c>
      <c r="Y38" s="186">
        <f t="shared" ref="Y38" si="34">Q38/O38</f>
        <v>0.99925748240750878</v>
      </c>
      <c r="Z38" s="186">
        <f t="shared" ref="Z38" si="35">T38/S38</f>
        <v>0.60021267825245384</v>
      </c>
      <c r="AA38" s="27" t="s">
        <v>240</v>
      </c>
      <c r="AB38" s="26">
        <f>AVERAGE(AB35:AB37)</f>
        <v>1695.6666666666667</v>
      </c>
    </row>
    <row r="39" spans="1:28" s="5" customFormat="1" ht="11.25" customHeight="1">
      <c r="A39" s="205"/>
      <c r="B39" s="58"/>
      <c r="C39" s="60"/>
      <c r="D39" s="60"/>
      <c r="E39" s="54"/>
      <c r="F39" s="59"/>
      <c r="G39" s="54"/>
      <c r="H39" s="54"/>
      <c r="I39" s="54"/>
      <c r="J39" s="54"/>
      <c r="K39" s="54"/>
      <c r="L39" s="54"/>
      <c r="M39" s="167"/>
      <c r="N39" s="58"/>
      <c r="O39" s="54"/>
      <c r="P39" s="54"/>
      <c r="Q39" s="54"/>
      <c r="R39" s="54"/>
      <c r="S39" s="54"/>
      <c r="T39" s="54"/>
      <c r="U39" s="54"/>
      <c r="V39" s="54"/>
      <c r="W39" s="54"/>
      <c r="X39" s="77"/>
      <c r="Y39" s="77"/>
      <c r="Z39" s="77"/>
      <c r="AA39" s="55"/>
      <c r="AB39" s="54"/>
    </row>
    <row r="40" spans="1:28" s="5" customFormat="1" ht="11.25" customHeight="1">
      <c r="A40" s="204" t="s">
        <v>129</v>
      </c>
      <c r="B40" s="51">
        <v>30</v>
      </c>
      <c r="C40" s="51" t="s">
        <v>139</v>
      </c>
      <c r="D40" s="82" t="s">
        <v>138</v>
      </c>
      <c r="E40" s="51" t="s">
        <v>13</v>
      </c>
      <c r="F40" s="52" t="s">
        <v>214</v>
      </c>
      <c r="G40" s="51">
        <v>26</v>
      </c>
      <c r="H40" s="51">
        <v>12</v>
      </c>
      <c r="I40" s="51">
        <v>19</v>
      </c>
      <c r="J40" s="51">
        <v>180</v>
      </c>
      <c r="K40" s="51">
        <v>141</v>
      </c>
      <c r="L40" s="51">
        <v>141</v>
      </c>
      <c r="M40" s="171">
        <f t="shared" ref="M40:M56" si="36">K40/L40</f>
        <v>1</v>
      </c>
      <c r="N40" s="51">
        <v>30</v>
      </c>
      <c r="O40" s="51">
        <v>15148</v>
      </c>
      <c r="P40" s="51">
        <v>15148</v>
      </c>
      <c r="Q40" s="51">
        <v>15148</v>
      </c>
      <c r="R40" s="51">
        <v>130</v>
      </c>
      <c r="S40" s="51">
        <v>45.6</v>
      </c>
      <c r="T40" s="51">
        <f t="shared" ref="T40:T55" si="37">O40/365</f>
        <v>41.5013698630137</v>
      </c>
      <c r="U40" s="51">
        <f t="shared" ref="U40:U55" si="38">(R40/J40)*1000</f>
        <v>722.22222222222217</v>
      </c>
      <c r="V40" s="51">
        <f t="shared" ref="V40:V55" si="39">(S40/K40)*1000</f>
        <v>323.40425531914894</v>
      </c>
      <c r="W40" s="51">
        <f t="shared" ref="W40:W55" si="40">(T40/K40)*1000</f>
        <v>294.33595647527443</v>
      </c>
      <c r="X40" s="138">
        <f t="shared" ref="X40:X55" si="41">P40/O40</f>
        <v>1</v>
      </c>
      <c r="Y40" s="138">
        <f t="shared" ref="Y40:Y55" si="42">Q40/O40</f>
        <v>1</v>
      </c>
      <c r="Z40" s="138">
        <f t="shared" ref="Z40:Z55" si="43">T40/S40</f>
        <v>0.91011776015380919</v>
      </c>
      <c r="AA40" s="52" t="s">
        <v>234</v>
      </c>
      <c r="AB40" s="51">
        <v>2000</v>
      </c>
    </row>
    <row r="41" spans="1:28" s="5" customFormat="1" ht="11.25" customHeight="1">
      <c r="A41" s="202"/>
      <c r="B41" s="39">
        <v>31</v>
      </c>
      <c r="C41" s="37" t="s">
        <v>136</v>
      </c>
      <c r="D41" s="71" t="s">
        <v>137</v>
      </c>
      <c r="E41" s="37" t="s">
        <v>19</v>
      </c>
      <c r="F41" s="38" t="s">
        <v>215</v>
      </c>
      <c r="G41" s="37">
        <v>3</v>
      </c>
      <c r="H41" s="37">
        <v>12</v>
      </c>
      <c r="I41" s="37">
        <v>27</v>
      </c>
      <c r="J41" s="37">
        <v>187</v>
      </c>
      <c r="K41" s="37">
        <v>71</v>
      </c>
      <c r="L41" s="37">
        <v>71</v>
      </c>
      <c r="M41" s="163">
        <f t="shared" si="36"/>
        <v>1</v>
      </c>
      <c r="N41" s="39">
        <v>31</v>
      </c>
      <c r="O41" s="37">
        <v>25992</v>
      </c>
      <c r="P41" s="37">
        <v>25992</v>
      </c>
      <c r="Q41" s="37">
        <v>25992</v>
      </c>
      <c r="R41" s="37">
        <v>1440</v>
      </c>
      <c r="S41" s="37">
        <v>139</v>
      </c>
      <c r="T41" s="37">
        <f t="shared" si="37"/>
        <v>71.210958904109589</v>
      </c>
      <c r="U41" s="37">
        <f t="shared" si="38"/>
        <v>7700.5347593582883</v>
      </c>
      <c r="V41" s="37">
        <f t="shared" si="39"/>
        <v>1957.7464788732395</v>
      </c>
      <c r="W41" s="37">
        <f t="shared" si="40"/>
        <v>1002.9712521705576</v>
      </c>
      <c r="X41" s="142">
        <f t="shared" si="41"/>
        <v>1</v>
      </c>
      <c r="Y41" s="142">
        <f t="shared" si="42"/>
        <v>1</v>
      </c>
      <c r="Z41" s="142">
        <f t="shared" si="43"/>
        <v>0.51230905686409778</v>
      </c>
      <c r="AA41" s="38" t="s">
        <v>232</v>
      </c>
      <c r="AB41" s="37">
        <v>784</v>
      </c>
    </row>
    <row r="42" spans="1:28" s="5" customFormat="1" ht="11.25" customHeight="1">
      <c r="A42" s="202"/>
      <c r="B42" s="35">
        <v>32</v>
      </c>
      <c r="C42" s="35" t="s">
        <v>136</v>
      </c>
      <c r="D42" s="44" t="s">
        <v>105</v>
      </c>
      <c r="E42" s="35" t="s">
        <v>19</v>
      </c>
      <c r="F42" s="36" t="s">
        <v>214</v>
      </c>
      <c r="G42" s="35">
        <v>33</v>
      </c>
      <c r="H42" s="35">
        <v>3</v>
      </c>
      <c r="I42" s="35">
        <v>24</v>
      </c>
      <c r="J42" s="35">
        <v>264</v>
      </c>
      <c r="K42" s="35">
        <v>68</v>
      </c>
      <c r="L42" s="35">
        <v>68</v>
      </c>
      <c r="M42" s="162">
        <f t="shared" si="36"/>
        <v>1</v>
      </c>
      <c r="N42" s="35">
        <v>32</v>
      </c>
      <c r="O42" s="35">
        <v>5978</v>
      </c>
      <c r="P42" s="35">
        <v>5978</v>
      </c>
      <c r="Q42" s="35">
        <v>5978</v>
      </c>
      <c r="R42" s="35">
        <v>40</v>
      </c>
      <c r="S42" s="35">
        <v>19</v>
      </c>
      <c r="T42" s="35">
        <f t="shared" si="37"/>
        <v>16.378082191780823</v>
      </c>
      <c r="U42" s="35">
        <f t="shared" si="38"/>
        <v>151.51515151515153</v>
      </c>
      <c r="V42" s="35">
        <f t="shared" si="39"/>
        <v>279.41176470588238</v>
      </c>
      <c r="W42" s="35">
        <f t="shared" si="40"/>
        <v>240.85414987912975</v>
      </c>
      <c r="X42" s="141">
        <f t="shared" si="41"/>
        <v>1</v>
      </c>
      <c r="Y42" s="141">
        <f t="shared" si="42"/>
        <v>1</v>
      </c>
      <c r="Z42" s="141">
        <f t="shared" si="43"/>
        <v>0.86200432588320119</v>
      </c>
      <c r="AA42" s="36" t="s">
        <v>232</v>
      </c>
      <c r="AB42" s="35">
        <v>784</v>
      </c>
    </row>
    <row r="43" spans="1:28" s="5" customFormat="1" ht="11.25" customHeight="1">
      <c r="A43" s="202"/>
      <c r="B43" s="39">
        <v>33</v>
      </c>
      <c r="C43" s="47" t="s">
        <v>136</v>
      </c>
      <c r="D43" s="44" t="s">
        <v>135</v>
      </c>
      <c r="E43" s="35" t="s">
        <v>19</v>
      </c>
      <c r="F43" s="36" t="s">
        <v>214</v>
      </c>
      <c r="G43" s="35">
        <v>31</v>
      </c>
      <c r="H43" s="35">
        <v>11</v>
      </c>
      <c r="I43" s="35">
        <v>2</v>
      </c>
      <c r="J43" s="44">
        <v>398</v>
      </c>
      <c r="K43" s="84">
        <v>61</v>
      </c>
      <c r="L43" s="44">
        <v>61</v>
      </c>
      <c r="M43" s="172">
        <f t="shared" si="36"/>
        <v>1</v>
      </c>
      <c r="N43" s="39">
        <v>33</v>
      </c>
      <c r="O43" s="84">
        <v>5390</v>
      </c>
      <c r="P43" s="84">
        <v>5390</v>
      </c>
      <c r="Q43" s="84">
        <v>5390</v>
      </c>
      <c r="R43" s="84">
        <v>60</v>
      </c>
      <c r="S43" s="84">
        <v>17</v>
      </c>
      <c r="T43" s="84">
        <f t="shared" si="37"/>
        <v>14.767123287671232</v>
      </c>
      <c r="U43" s="47">
        <f t="shared" si="38"/>
        <v>150.7537688442211</v>
      </c>
      <c r="V43" s="35">
        <f t="shared" si="39"/>
        <v>278.68852459016392</v>
      </c>
      <c r="W43" s="35">
        <f t="shared" si="40"/>
        <v>242.0839883224792</v>
      </c>
      <c r="X43" s="143">
        <f t="shared" si="41"/>
        <v>1</v>
      </c>
      <c r="Y43" s="143">
        <f t="shared" si="42"/>
        <v>1</v>
      </c>
      <c r="Z43" s="143">
        <f t="shared" si="43"/>
        <v>0.86865431103948421</v>
      </c>
      <c r="AA43" s="36" t="s">
        <v>232</v>
      </c>
      <c r="AB43" s="47">
        <v>784</v>
      </c>
    </row>
    <row r="44" spans="1:28" s="5" customFormat="1" ht="11.25" customHeight="1">
      <c r="A44" s="202"/>
      <c r="B44" s="40">
        <v>34</v>
      </c>
      <c r="C44" s="47" t="s">
        <v>208</v>
      </c>
      <c r="D44" s="81" t="s">
        <v>209</v>
      </c>
      <c r="E44" s="40" t="s">
        <v>210</v>
      </c>
      <c r="F44" s="41" t="s">
        <v>215</v>
      </c>
      <c r="G44" s="40">
        <v>27</v>
      </c>
      <c r="H44" s="40">
        <v>3</v>
      </c>
      <c r="I44" s="39">
        <v>19</v>
      </c>
      <c r="J44" s="81">
        <v>1050</v>
      </c>
      <c r="K44" s="81">
        <v>7</v>
      </c>
      <c r="L44" s="81">
        <v>7</v>
      </c>
      <c r="M44" s="173">
        <f t="shared" si="36"/>
        <v>1</v>
      </c>
      <c r="N44" s="40">
        <v>34</v>
      </c>
      <c r="O44" s="81">
        <v>2910</v>
      </c>
      <c r="P44" s="81">
        <v>2910</v>
      </c>
      <c r="Q44" s="81">
        <v>2910</v>
      </c>
      <c r="R44" s="81">
        <v>223</v>
      </c>
      <c r="S44" s="81">
        <v>41</v>
      </c>
      <c r="T44" s="81">
        <f t="shared" si="37"/>
        <v>7.9726027397260273</v>
      </c>
      <c r="U44" s="40">
        <f t="shared" si="38"/>
        <v>212.38095238095238</v>
      </c>
      <c r="V44" s="40">
        <f t="shared" si="39"/>
        <v>5857.1428571428569</v>
      </c>
      <c r="W44" s="40">
        <f t="shared" si="40"/>
        <v>1138.9432485322898</v>
      </c>
      <c r="X44" s="146">
        <f t="shared" si="41"/>
        <v>1</v>
      </c>
      <c r="Y44" s="146">
        <f t="shared" si="42"/>
        <v>1</v>
      </c>
      <c r="Z44" s="146">
        <f t="shared" si="43"/>
        <v>0.19445372535917141</v>
      </c>
      <c r="AA44" s="41" t="s">
        <v>233</v>
      </c>
      <c r="AB44" s="40">
        <v>2160</v>
      </c>
    </row>
    <row r="45" spans="1:28" s="5" customFormat="1" ht="11.25" customHeight="1">
      <c r="A45" s="202"/>
      <c r="B45" s="39">
        <v>35</v>
      </c>
      <c r="C45" s="42" t="s">
        <v>124</v>
      </c>
      <c r="D45" s="71" t="s">
        <v>134</v>
      </c>
      <c r="E45" s="37" t="s">
        <v>13</v>
      </c>
      <c r="F45" s="43" t="s">
        <v>215</v>
      </c>
      <c r="G45" s="37">
        <v>27</v>
      </c>
      <c r="H45" s="37">
        <v>7</v>
      </c>
      <c r="I45" s="42">
        <v>24</v>
      </c>
      <c r="J45" s="71">
        <v>670</v>
      </c>
      <c r="K45" s="71">
        <v>82</v>
      </c>
      <c r="L45" s="71">
        <v>82</v>
      </c>
      <c r="M45" s="174">
        <f t="shared" si="36"/>
        <v>1</v>
      </c>
      <c r="N45" s="39">
        <v>35</v>
      </c>
      <c r="O45" s="71">
        <v>11789</v>
      </c>
      <c r="P45" s="71">
        <v>11789</v>
      </c>
      <c r="Q45" s="71">
        <v>11789</v>
      </c>
      <c r="R45" s="71">
        <v>586</v>
      </c>
      <c r="S45" s="71">
        <v>418</v>
      </c>
      <c r="T45" s="71">
        <f t="shared" si="37"/>
        <v>32.298630136986304</v>
      </c>
      <c r="U45" s="37">
        <f t="shared" si="38"/>
        <v>874.62686567164178</v>
      </c>
      <c r="V45" s="37">
        <f t="shared" si="39"/>
        <v>5097.5609756097565</v>
      </c>
      <c r="W45" s="37">
        <f t="shared" si="40"/>
        <v>393.88573337788176</v>
      </c>
      <c r="X45" s="142">
        <f t="shared" si="41"/>
        <v>1</v>
      </c>
      <c r="Y45" s="142">
        <f t="shared" si="42"/>
        <v>1</v>
      </c>
      <c r="Z45" s="142">
        <f t="shared" si="43"/>
        <v>7.7269450088483987E-2</v>
      </c>
      <c r="AA45" s="38" t="s">
        <v>233</v>
      </c>
      <c r="AB45" s="37">
        <v>2600</v>
      </c>
    </row>
    <row r="46" spans="1:28" s="5" customFormat="1" ht="11.25" customHeight="1">
      <c r="A46" s="202"/>
      <c r="B46" s="35">
        <v>36</v>
      </c>
      <c r="C46" s="35" t="s">
        <v>124</v>
      </c>
      <c r="D46" s="44" t="s">
        <v>133</v>
      </c>
      <c r="E46" s="35" t="s">
        <v>23</v>
      </c>
      <c r="F46" s="43" t="s">
        <v>215</v>
      </c>
      <c r="G46" s="35">
        <v>23</v>
      </c>
      <c r="H46" s="35">
        <v>3</v>
      </c>
      <c r="I46" s="35">
        <v>28</v>
      </c>
      <c r="J46" s="44">
        <v>1460</v>
      </c>
      <c r="K46" s="44">
        <v>13</v>
      </c>
      <c r="L46" s="44">
        <v>13</v>
      </c>
      <c r="M46" s="175">
        <f t="shared" si="36"/>
        <v>1</v>
      </c>
      <c r="N46" s="35">
        <v>36</v>
      </c>
      <c r="O46" s="44">
        <v>146000</v>
      </c>
      <c r="P46" s="44">
        <v>146000</v>
      </c>
      <c r="Q46" s="44">
        <v>146000</v>
      </c>
      <c r="R46" s="44">
        <v>526</v>
      </c>
      <c r="S46" s="44">
        <v>526</v>
      </c>
      <c r="T46" s="44">
        <f t="shared" si="37"/>
        <v>400</v>
      </c>
      <c r="U46" s="35">
        <f t="shared" si="38"/>
        <v>360.27397260273972</v>
      </c>
      <c r="V46" s="62">
        <f t="shared" si="39"/>
        <v>40461.538461538461</v>
      </c>
      <c r="W46" s="62">
        <f t="shared" si="40"/>
        <v>30769.23076923077</v>
      </c>
      <c r="X46" s="141">
        <f t="shared" si="41"/>
        <v>1</v>
      </c>
      <c r="Y46" s="141">
        <f t="shared" si="42"/>
        <v>1</v>
      </c>
      <c r="Z46" s="141">
        <f t="shared" si="43"/>
        <v>0.76045627376425851</v>
      </c>
      <c r="AA46" s="36" t="s">
        <v>232</v>
      </c>
      <c r="AB46" s="35">
        <v>2700</v>
      </c>
    </row>
    <row r="47" spans="1:28" s="5" customFormat="1" ht="11.25" customHeight="1">
      <c r="A47" s="202"/>
      <c r="B47" s="39">
        <v>37</v>
      </c>
      <c r="C47" s="35" t="s">
        <v>124</v>
      </c>
      <c r="D47" s="44" t="s">
        <v>132</v>
      </c>
      <c r="E47" s="35" t="s">
        <v>23</v>
      </c>
      <c r="F47" s="43" t="s">
        <v>215</v>
      </c>
      <c r="G47" s="35">
        <v>24</v>
      </c>
      <c r="H47" s="35">
        <v>2</v>
      </c>
      <c r="I47" s="35">
        <v>21</v>
      </c>
      <c r="J47" s="44">
        <v>274</v>
      </c>
      <c r="K47" s="44">
        <v>7</v>
      </c>
      <c r="L47" s="44">
        <v>7</v>
      </c>
      <c r="M47" s="175">
        <f t="shared" si="36"/>
        <v>1</v>
      </c>
      <c r="N47" s="39">
        <v>37</v>
      </c>
      <c r="O47" s="44">
        <v>17230</v>
      </c>
      <c r="P47" s="44">
        <v>9548</v>
      </c>
      <c r="Q47" s="44">
        <v>9502</v>
      </c>
      <c r="R47" s="44">
        <v>280</v>
      </c>
      <c r="S47" s="44">
        <v>280</v>
      </c>
      <c r="T47" s="44">
        <f t="shared" si="37"/>
        <v>47.205479452054796</v>
      </c>
      <c r="U47" s="35">
        <f t="shared" si="38"/>
        <v>1021.8978102189782</v>
      </c>
      <c r="V47" s="35">
        <f t="shared" si="39"/>
        <v>40000</v>
      </c>
      <c r="W47" s="35">
        <f t="shared" si="40"/>
        <v>6743.6399217221133</v>
      </c>
      <c r="X47" s="141">
        <f t="shared" si="41"/>
        <v>0.55414973882762619</v>
      </c>
      <c r="Y47" s="141">
        <f t="shared" si="42"/>
        <v>0.55147997678467786</v>
      </c>
      <c r="Z47" s="141">
        <f t="shared" si="43"/>
        <v>0.16859099804305283</v>
      </c>
      <c r="AA47" s="36" t="s">
        <v>233</v>
      </c>
      <c r="AB47" s="35">
        <v>2000</v>
      </c>
    </row>
    <row r="48" spans="1:28" s="5" customFormat="1" ht="11.25" customHeight="1">
      <c r="A48" s="202"/>
      <c r="B48" s="35">
        <v>38</v>
      </c>
      <c r="C48" s="35" t="s">
        <v>124</v>
      </c>
      <c r="D48" s="44" t="s">
        <v>131</v>
      </c>
      <c r="E48" s="35" t="s">
        <v>23</v>
      </c>
      <c r="F48" s="43" t="s">
        <v>215</v>
      </c>
      <c r="G48" s="35">
        <v>29</v>
      </c>
      <c r="H48" s="35">
        <v>3</v>
      </c>
      <c r="I48" s="35">
        <v>27</v>
      </c>
      <c r="J48" s="44">
        <v>1224</v>
      </c>
      <c r="K48" s="44">
        <v>55</v>
      </c>
      <c r="L48" s="44">
        <v>55</v>
      </c>
      <c r="M48" s="175">
        <f t="shared" si="36"/>
        <v>1</v>
      </c>
      <c r="N48" s="35">
        <v>38</v>
      </c>
      <c r="O48" s="44">
        <v>115150</v>
      </c>
      <c r="P48" s="44">
        <v>14390</v>
      </c>
      <c r="Q48" s="44">
        <v>14390</v>
      </c>
      <c r="R48" s="44">
        <v>549</v>
      </c>
      <c r="S48" s="44">
        <v>476</v>
      </c>
      <c r="T48" s="44">
        <f t="shared" si="37"/>
        <v>315.47945205479454</v>
      </c>
      <c r="U48" s="35">
        <f t="shared" si="38"/>
        <v>448.52941176470591</v>
      </c>
      <c r="V48" s="35">
        <f t="shared" si="39"/>
        <v>8654.545454545454</v>
      </c>
      <c r="W48" s="35">
        <f t="shared" si="40"/>
        <v>5735.9900373599003</v>
      </c>
      <c r="X48" s="141">
        <f t="shared" si="41"/>
        <v>0.12496743378202345</v>
      </c>
      <c r="Y48" s="141">
        <f t="shared" si="42"/>
        <v>0.12496743378202345</v>
      </c>
      <c r="Z48" s="141">
        <f t="shared" si="43"/>
        <v>0.6627719580983078</v>
      </c>
      <c r="AA48" s="36" t="s">
        <v>233</v>
      </c>
      <c r="AB48" s="35">
        <v>2160</v>
      </c>
    </row>
    <row r="49" spans="1:28" s="5" customFormat="1" ht="11.25" customHeight="1">
      <c r="A49" s="202"/>
      <c r="B49" s="39">
        <v>39</v>
      </c>
      <c r="C49" s="35" t="s">
        <v>124</v>
      </c>
      <c r="D49" s="44" t="s">
        <v>130</v>
      </c>
      <c r="E49" s="35" t="s">
        <v>23</v>
      </c>
      <c r="F49" s="43" t="s">
        <v>215</v>
      </c>
      <c r="G49" s="35">
        <v>21</v>
      </c>
      <c r="H49" s="35">
        <v>3</v>
      </c>
      <c r="I49" s="35">
        <v>31</v>
      </c>
      <c r="J49" s="44">
        <v>1615</v>
      </c>
      <c r="K49" s="44">
        <v>65</v>
      </c>
      <c r="L49" s="44">
        <v>65</v>
      </c>
      <c r="M49" s="175">
        <f t="shared" si="36"/>
        <v>1</v>
      </c>
      <c r="N49" s="39">
        <v>39</v>
      </c>
      <c r="O49" s="44">
        <v>24277</v>
      </c>
      <c r="P49" s="44">
        <v>24277</v>
      </c>
      <c r="Q49" s="44">
        <v>24277</v>
      </c>
      <c r="R49" s="44">
        <v>486</v>
      </c>
      <c r="S49" s="44">
        <v>169</v>
      </c>
      <c r="T49" s="44">
        <f t="shared" si="37"/>
        <v>66.512328767123293</v>
      </c>
      <c r="U49" s="35">
        <f t="shared" si="38"/>
        <v>300.92879256965944</v>
      </c>
      <c r="V49" s="35">
        <f t="shared" si="39"/>
        <v>2600</v>
      </c>
      <c r="W49" s="35">
        <f t="shared" si="40"/>
        <v>1023.2665964172813</v>
      </c>
      <c r="X49" s="141">
        <f t="shared" si="41"/>
        <v>1</v>
      </c>
      <c r="Y49" s="141">
        <f t="shared" si="42"/>
        <v>1</v>
      </c>
      <c r="Z49" s="141">
        <f t="shared" si="43"/>
        <v>0.39356407554510825</v>
      </c>
      <c r="AA49" s="38" t="s">
        <v>234</v>
      </c>
      <c r="AB49" s="37">
        <v>3016</v>
      </c>
    </row>
    <row r="50" spans="1:28" s="5" customFormat="1" ht="11.25" customHeight="1">
      <c r="A50" s="202"/>
      <c r="B50" s="35">
        <v>40</v>
      </c>
      <c r="C50" s="35" t="s">
        <v>124</v>
      </c>
      <c r="D50" s="44" t="s">
        <v>128</v>
      </c>
      <c r="E50" s="35" t="s">
        <v>23</v>
      </c>
      <c r="F50" s="43" t="s">
        <v>215</v>
      </c>
      <c r="G50" s="35">
        <v>23</v>
      </c>
      <c r="H50" s="35">
        <v>3</v>
      </c>
      <c r="I50" s="35">
        <v>31</v>
      </c>
      <c r="J50" s="44">
        <v>340</v>
      </c>
      <c r="K50" s="44">
        <v>173</v>
      </c>
      <c r="L50" s="44">
        <v>173</v>
      </c>
      <c r="M50" s="175">
        <f t="shared" si="36"/>
        <v>1</v>
      </c>
      <c r="N50" s="35">
        <v>40</v>
      </c>
      <c r="O50" s="44">
        <v>378000</v>
      </c>
      <c r="P50" s="44">
        <v>179000</v>
      </c>
      <c r="Q50" s="44">
        <v>170000</v>
      </c>
      <c r="R50" s="44">
        <v>2976</v>
      </c>
      <c r="S50" s="44">
        <v>1800</v>
      </c>
      <c r="T50" s="44">
        <f t="shared" si="37"/>
        <v>1035.6164383561643</v>
      </c>
      <c r="U50" s="35">
        <f t="shared" si="38"/>
        <v>8752.9411764705892</v>
      </c>
      <c r="V50" s="35">
        <f t="shared" si="39"/>
        <v>10404.624277456647</v>
      </c>
      <c r="W50" s="35">
        <f t="shared" si="40"/>
        <v>5986.2221870298517</v>
      </c>
      <c r="X50" s="141">
        <f t="shared" si="41"/>
        <v>0.47354497354497355</v>
      </c>
      <c r="Y50" s="141">
        <f t="shared" si="42"/>
        <v>0.44973544973544971</v>
      </c>
      <c r="Z50" s="141">
        <f t="shared" si="43"/>
        <v>0.57534246575342463</v>
      </c>
      <c r="AA50" s="36" t="s">
        <v>233</v>
      </c>
      <c r="AB50" s="35">
        <v>1620</v>
      </c>
    </row>
    <row r="51" spans="1:28" s="5" customFormat="1" ht="11.25" customHeight="1">
      <c r="A51" s="202"/>
      <c r="B51" s="39">
        <v>41</v>
      </c>
      <c r="C51" s="35" t="s">
        <v>124</v>
      </c>
      <c r="D51" s="44" t="s">
        <v>127</v>
      </c>
      <c r="E51" s="35" t="s">
        <v>23</v>
      </c>
      <c r="F51" s="36" t="s">
        <v>215</v>
      </c>
      <c r="G51" s="35">
        <v>23</v>
      </c>
      <c r="H51" s="35">
        <v>3</v>
      </c>
      <c r="I51" s="35">
        <v>29</v>
      </c>
      <c r="J51" s="44">
        <v>950</v>
      </c>
      <c r="K51" s="44">
        <v>64</v>
      </c>
      <c r="L51" s="44">
        <v>64</v>
      </c>
      <c r="M51" s="175">
        <f t="shared" si="36"/>
        <v>1</v>
      </c>
      <c r="N51" s="39">
        <v>41</v>
      </c>
      <c r="O51" s="44">
        <v>53220</v>
      </c>
      <c r="P51" s="44">
        <v>50220</v>
      </c>
      <c r="Q51" s="44">
        <v>50220</v>
      </c>
      <c r="R51" s="44">
        <v>323</v>
      </c>
      <c r="S51" s="44">
        <v>323</v>
      </c>
      <c r="T51" s="44">
        <f t="shared" si="37"/>
        <v>145.8082191780822</v>
      </c>
      <c r="U51" s="35">
        <f t="shared" si="38"/>
        <v>340</v>
      </c>
      <c r="V51" s="35">
        <f t="shared" si="39"/>
        <v>5046.875</v>
      </c>
      <c r="W51" s="35">
        <f t="shared" si="40"/>
        <v>2278.2534246575342</v>
      </c>
      <c r="X51" s="141">
        <f t="shared" si="41"/>
        <v>0.943630214205186</v>
      </c>
      <c r="Y51" s="141">
        <f t="shared" si="42"/>
        <v>0.943630214205186</v>
      </c>
      <c r="Z51" s="141">
        <f t="shared" si="43"/>
        <v>0.45141863522626069</v>
      </c>
      <c r="AA51" s="36" t="s">
        <v>232</v>
      </c>
      <c r="AB51" s="35">
        <v>1932</v>
      </c>
    </row>
    <row r="52" spans="1:28" s="5" customFormat="1" ht="11.25" customHeight="1">
      <c r="A52" s="202"/>
      <c r="B52" s="35">
        <v>42</v>
      </c>
      <c r="C52" s="35" t="s">
        <v>124</v>
      </c>
      <c r="D52" s="44" t="s">
        <v>126</v>
      </c>
      <c r="E52" s="35" t="s">
        <v>23</v>
      </c>
      <c r="F52" s="36" t="s">
        <v>215</v>
      </c>
      <c r="G52" s="35">
        <v>28</v>
      </c>
      <c r="H52" s="35">
        <v>3</v>
      </c>
      <c r="I52" s="35">
        <v>31</v>
      </c>
      <c r="J52" s="44">
        <v>120</v>
      </c>
      <c r="K52" s="44">
        <v>120</v>
      </c>
      <c r="L52" s="44">
        <v>120</v>
      </c>
      <c r="M52" s="175">
        <f t="shared" si="36"/>
        <v>1</v>
      </c>
      <c r="N52" s="35">
        <v>42</v>
      </c>
      <c r="O52" s="44">
        <v>7592</v>
      </c>
      <c r="P52" s="44">
        <v>6935</v>
      </c>
      <c r="Q52" s="44">
        <v>6570</v>
      </c>
      <c r="R52" s="44">
        <v>37</v>
      </c>
      <c r="S52" s="44">
        <v>37</v>
      </c>
      <c r="T52" s="44">
        <f t="shared" si="37"/>
        <v>20.8</v>
      </c>
      <c r="U52" s="35">
        <f t="shared" si="38"/>
        <v>308.33333333333337</v>
      </c>
      <c r="V52" s="35">
        <f t="shared" si="39"/>
        <v>308.33333333333337</v>
      </c>
      <c r="W52" s="35">
        <f t="shared" si="40"/>
        <v>173.33333333333334</v>
      </c>
      <c r="X52" s="141">
        <f t="shared" si="41"/>
        <v>0.91346153846153844</v>
      </c>
      <c r="Y52" s="141">
        <f t="shared" si="42"/>
        <v>0.86538461538461542</v>
      </c>
      <c r="Z52" s="141">
        <f t="shared" si="43"/>
        <v>0.56216216216216219</v>
      </c>
      <c r="AA52" s="36" t="s">
        <v>235</v>
      </c>
      <c r="AB52" s="35">
        <v>2000</v>
      </c>
    </row>
    <row r="53" spans="1:28" s="5" customFormat="1" ht="11.25" customHeight="1">
      <c r="A53" s="202"/>
      <c r="B53" s="39">
        <v>43</v>
      </c>
      <c r="C53" s="35" t="s">
        <v>124</v>
      </c>
      <c r="D53" s="44" t="s">
        <v>125</v>
      </c>
      <c r="E53" s="35" t="s">
        <v>13</v>
      </c>
      <c r="F53" s="36" t="s">
        <v>215</v>
      </c>
      <c r="G53" s="35">
        <v>21</v>
      </c>
      <c r="H53" s="35">
        <v>3</v>
      </c>
      <c r="I53" s="35">
        <v>31</v>
      </c>
      <c r="J53" s="44">
        <v>585</v>
      </c>
      <c r="K53" s="35">
        <v>68</v>
      </c>
      <c r="L53" s="35">
        <v>68</v>
      </c>
      <c r="M53" s="162">
        <f t="shared" si="36"/>
        <v>1</v>
      </c>
      <c r="N53" s="39">
        <v>43</v>
      </c>
      <c r="O53" s="35">
        <v>39759</v>
      </c>
      <c r="P53" s="35">
        <v>39759</v>
      </c>
      <c r="Q53" s="35">
        <v>39759</v>
      </c>
      <c r="R53" s="35">
        <v>142</v>
      </c>
      <c r="S53" s="35">
        <v>132</v>
      </c>
      <c r="T53" s="35">
        <f t="shared" si="37"/>
        <v>108.92876712328767</v>
      </c>
      <c r="U53" s="35">
        <f t="shared" si="38"/>
        <v>242.73504273504273</v>
      </c>
      <c r="V53" s="35">
        <f t="shared" si="39"/>
        <v>1941.1764705882354</v>
      </c>
      <c r="W53" s="35">
        <f t="shared" si="40"/>
        <v>1601.8936341659951</v>
      </c>
      <c r="X53" s="141">
        <f t="shared" si="41"/>
        <v>1</v>
      </c>
      <c r="Y53" s="141">
        <f t="shared" si="42"/>
        <v>1</v>
      </c>
      <c r="Z53" s="141">
        <f t="shared" si="43"/>
        <v>0.82521793275217936</v>
      </c>
      <c r="AA53" s="36" t="s">
        <v>235</v>
      </c>
      <c r="AB53" s="35">
        <v>1666</v>
      </c>
    </row>
    <row r="54" spans="1:28" s="5" customFormat="1" ht="11.25" customHeight="1">
      <c r="A54" s="202"/>
      <c r="B54" s="40">
        <v>44</v>
      </c>
      <c r="C54" s="40" t="s">
        <v>124</v>
      </c>
      <c r="D54" s="81" t="s">
        <v>123</v>
      </c>
      <c r="E54" s="40" t="s">
        <v>13</v>
      </c>
      <c r="F54" s="41" t="s">
        <v>215</v>
      </c>
      <c r="G54" s="40">
        <v>27</v>
      </c>
      <c r="H54" s="40">
        <v>3</v>
      </c>
      <c r="I54" s="40">
        <v>24</v>
      </c>
      <c r="J54" s="81">
        <v>430</v>
      </c>
      <c r="K54" s="40">
        <v>10</v>
      </c>
      <c r="L54" s="40">
        <v>10</v>
      </c>
      <c r="M54" s="168">
        <f t="shared" si="36"/>
        <v>1</v>
      </c>
      <c r="N54" s="40">
        <v>44</v>
      </c>
      <c r="O54" s="40">
        <v>27375</v>
      </c>
      <c r="P54" s="40">
        <v>17343</v>
      </c>
      <c r="Q54" s="40">
        <v>16580</v>
      </c>
      <c r="R54" s="40">
        <v>222</v>
      </c>
      <c r="S54" s="40">
        <v>220</v>
      </c>
      <c r="T54" s="40">
        <f t="shared" si="37"/>
        <v>75</v>
      </c>
      <c r="U54" s="40">
        <f t="shared" si="38"/>
        <v>516.27906976744191</v>
      </c>
      <c r="V54" s="40">
        <f t="shared" si="39"/>
        <v>22000</v>
      </c>
      <c r="W54" s="40">
        <f t="shared" si="40"/>
        <v>7500</v>
      </c>
      <c r="X54" s="146">
        <f t="shared" si="41"/>
        <v>0.63353424657534252</v>
      </c>
      <c r="Y54" s="146">
        <f t="shared" si="42"/>
        <v>0.60566210045662106</v>
      </c>
      <c r="Z54" s="134">
        <f t="shared" si="43"/>
        <v>0.34090909090909088</v>
      </c>
      <c r="AA54" s="41" t="s">
        <v>235</v>
      </c>
      <c r="AB54" s="40">
        <v>2000</v>
      </c>
    </row>
    <row r="55" spans="1:28" s="5" customFormat="1" ht="11.25" customHeight="1" thickBot="1">
      <c r="A55" s="202"/>
      <c r="B55" s="39">
        <v>45</v>
      </c>
      <c r="C55" s="78" t="s">
        <v>122</v>
      </c>
      <c r="D55" s="80" t="s">
        <v>121</v>
      </c>
      <c r="E55" s="78" t="s">
        <v>23</v>
      </c>
      <c r="F55" s="79" t="s">
        <v>215</v>
      </c>
      <c r="G55" s="78">
        <v>23</v>
      </c>
      <c r="H55" s="78">
        <v>3</v>
      </c>
      <c r="I55" s="78">
        <v>15</v>
      </c>
      <c r="J55" s="78">
        <v>800</v>
      </c>
      <c r="K55" s="78">
        <v>37</v>
      </c>
      <c r="L55" s="78">
        <v>37</v>
      </c>
      <c r="M55" s="169">
        <f t="shared" si="36"/>
        <v>1</v>
      </c>
      <c r="N55" s="39">
        <v>45</v>
      </c>
      <c r="O55" s="78">
        <v>33290</v>
      </c>
      <c r="P55" s="78">
        <v>27908</v>
      </c>
      <c r="Q55" s="78">
        <v>27908</v>
      </c>
      <c r="R55" s="78">
        <v>250</v>
      </c>
      <c r="S55" s="78">
        <v>236</v>
      </c>
      <c r="T55" s="78">
        <f t="shared" si="37"/>
        <v>91.205479452054789</v>
      </c>
      <c r="U55" s="78">
        <f t="shared" si="38"/>
        <v>312.5</v>
      </c>
      <c r="V55" s="78">
        <f t="shared" si="39"/>
        <v>6378.3783783783783</v>
      </c>
      <c r="W55" s="78">
        <f t="shared" si="40"/>
        <v>2465.0129581636429</v>
      </c>
      <c r="X55" s="147">
        <f t="shared" si="41"/>
        <v>0.83832982877741058</v>
      </c>
      <c r="Y55" s="147">
        <f t="shared" si="42"/>
        <v>0.83832982877741058</v>
      </c>
      <c r="Z55" s="147">
        <f t="shared" si="43"/>
        <v>0.38646389598328301</v>
      </c>
      <c r="AA55" s="79" t="s">
        <v>232</v>
      </c>
      <c r="AB55" s="78">
        <v>1890</v>
      </c>
    </row>
    <row r="56" spans="1:28" s="5" customFormat="1" ht="11.25" customHeight="1" thickTop="1">
      <c r="A56" s="202"/>
      <c r="B56" s="29"/>
      <c r="C56" s="32"/>
      <c r="D56" s="32" t="s">
        <v>1</v>
      </c>
      <c r="E56" s="30"/>
      <c r="F56" s="31"/>
      <c r="G56" s="30"/>
      <c r="H56" s="30"/>
      <c r="I56" s="30"/>
      <c r="J56" s="28">
        <f>SUM(J40:J55)</f>
        <v>10547</v>
      </c>
      <c r="K56" s="28">
        <f t="shared" ref="K56:L56" si="44">SUM(K40:K55)</f>
        <v>1042</v>
      </c>
      <c r="L56" s="28">
        <f t="shared" si="44"/>
        <v>1042</v>
      </c>
      <c r="M56" s="170">
        <f t="shared" si="36"/>
        <v>1</v>
      </c>
      <c r="N56" s="29"/>
      <c r="O56" s="28">
        <f t="shared" ref="O56:T56" si="45">SUM(O40:O55)</f>
        <v>909100</v>
      </c>
      <c r="P56" s="28">
        <f t="shared" si="45"/>
        <v>582587</v>
      </c>
      <c r="Q56" s="28">
        <f t="shared" si="45"/>
        <v>572413</v>
      </c>
      <c r="R56" s="28">
        <f t="shared" si="45"/>
        <v>8270</v>
      </c>
      <c r="S56" s="28">
        <f t="shared" si="45"/>
        <v>4878.6000000000004</v>
      </c>
      <c r="T56" s="28">
        <f t="shared" si="45"/>
        <v>2490.6849315068498</v>
      </c>
      <c r="U56" s="28">
        <f t="shared" ref="U56" si="46">(R56/J56)*1000</f>
        <v>784.10922537214378</v>
      </c>
      <c r="V56" s="28">
        <f t="shared" ref="V56" si="47">(S56/K56)*1000</f>
        <v>4681.9577735124758</v>
      </c>
      <c r="W56" s="28">
        <f t="shared" ref="W56" si="48">(T56/K56)*1000</f>
        <v>2390.2926406015836</v>
      </c>
      <c r="X56" s="186">
        <f t="shared" ref="X56" si="49">P56/O56</f>
        <v>0.64083929160708397</v>
      </c>
      <c r="Y56" s="186">
        <f t="shared" ref="Y56" si="50">Q56/O56</f>
        <v>0.62964800351996475</v>
      </c>
      <c r="Z56" s="186">
        <f t="shared" ref="Z56" si="51">T56/S56</f>
        <v>0.51053272076145817</v>
      </c>
      <c r="AA56" s="27" t="s">
        <v>240</v>
      </c>
      <c r="AB56" s="26">
        <f>AVERAGE(AB40:AB55)</f>
        <v>1881</v>
      </c>
    </row>
    <row r="57" spans="1:28" s="5" customFormat="1" ht="11.25" customHeight="1">
      <c r="A57" s="205"/>
      <c r="B57" s="58"/>
      <c r="C57" s="60"/>
      <c r="D57" s="60"/>
      <c r="E57" s="54"/>
      <c r="F57" s="59"/>
      <c r="G57" s="54"/>
      <c r="H57" s="54"/>
      <c r="I57" s="54"/>
      <c r="J57" s="54"/>
      <c r="K57" s="54"/>
      <c r="L57" s="54"/>
      <c r="M57" s="167"/>
      <c r="N57" s="58"/>
      <c r="O57" s="54"/>
      <c r="P57" s="54"/>
      <c r="Q57" s="54"/>
      <c r="R57" s="54"/>
      <c r="S57" s="54"/>
      <c r="T57" s="54"/>
      <c r="U57" s="54"/>
      <c r="V57" s="54"/>
      <c r="W57" s="54"/>
      <c r="X57" s="77"/>
      <c r="Y57" s="77"/>
      <c r="Z57" s="77"/>
      <c r="AA57" s="55"/>
      <c r="AB57" s="54"/>
    </row>
    <row r="58" spans="1:28" s="5" customFormat="1" ht="11.25" customHeight="1">
      <c r="A58" s="204" t="s">
        <v>120</v>
      </c>
      <c r="B58" s="37">
        <v>46</v>
      </c>
      <c r="C58" s="37" t="s">
        <v>110</v>
      </c>
      <c r="D58" s="37" t="s">
        <v>119</v>
      </c>
      <c r="E58" s="37" t="s">
        <v>19</v>
      </c>
      <c r="F58" s="38" t="s">
        <v>215</v>
      </c>
      <c r="G58" s="37">
        <v>1</v>
      </c>
      <c r="H58" s="37">
        <v>6</v>
      </c>
      <c r="I58" s="37">
        <v>30</v>
      </c>
      <c r="J58" s="37">
        <v>320</v>
      </c>
      <c r="K58" s="37">
        <v>233</v>
      </c>
      <c r="L58" s="37">
        <v>233</v>
      </c>
      <c r="M58" s="163">
        <f t="shared" ref="M58:M79" si="52">K58/L58</f>
        <v>1</v>
      </c>
      <c r="N58" s="37">
        <v>46</v>
      </c>
      <c r="O58" s="37">
        <v>16721</v>
      </c>
      <c r="P58" s="37">
        <v>15411</v>
      </c>
      <c r="Q58" s="37">
        <v>14814</v>
      </c>
      <c r="R58" s="37">
        <v>80</v>
      </c>
      <c r="S58" s="37">
        <v>62</v>
      </c>
      <c r="T58" s="37">
        <f t="shared" ref="T58:T78" si="53">O58/365</f>
        <v>45.81095890410959</v>
      </c>
      <c r="U58" s="37">
        <f t="shared" ref="U58:U78" si="54">(R58/J58)*1000</f>
        <v>250</v>
      </c>
      <c r="V58" s="37">
        <f t="shared" ref="V58:V78" si="55">(S58/K58)*1000</f>
        <v>266.09442060085837</v>
      </c>
      <c r="W58" s="37">
        <f t="shared" ref="W58:W78" si="56">(T58/K58)*1000</f>
        <v>196.61355752836735</v>
      </c>
      <c r="X58" s="142">
        <f t="shared" ref="X58:X78" si="57">P58/O58</f>
        <v>0.92165540338496499</v>
      </c>
      <c r="Y58" s="142">
        <f t="shared" ref="Y58:Y78" si="58">Q58/O58</f>
        <v>0.88595179714131933</v>
      </c>
      <c r="Z58" s="142">
        <f t="shared" ref="Z58:Z78" si="59">T58/S58</f>
        <v>0.73888643393725151</v>
      </c>
      <c r="AA58" s="38" t="s">
        <v>233</v>
      </c>
      <c r="AB58" s="37">
        <v>1954</v>
      </c>
    </row>
    <row r="59" spans="1:28" s="5" customFormat="1" ht="11.25" customHeight="1">
      <c r="A59" s="202"/>
      <c r="B59" s="35">
        <v>47</v>
      </c>
      <c r="C59" s="35" t="s">
        <v>110</v>
      </c>
      <c r="D59" s="35" t="s">
        <v>118</v>
      </c>
      <c r="E59" s="35" t="s">
        <v>19</v>
      </c>
      <c r="F59" s="36" t="s">
        <v>215</v>
      </c>
      <c r="G59" s="35">
        <v>1</v>
      </c>
      <c r="H59" s="35">
        <v>6</v>
      </c>
      <c r="I59" s="35">
        <v>1</v>
      </c>
      <c r="J59" s="35">
        <v>140</v>
      </c>
      <c r="K59" s="35">
        <v>95</v>
      </c>
      <c r="L59" s="35">
        <v>95</v>
      </c>
      <c r="M59" s="162">
        <f t="shared" si="52"/>
        <v>1</v>
      </c>
      <c r="N59" s="35">
        <v>47</v>
      </c>
      <c r="O59" s="35">
        <v>6480</v>
      </c>
      <c r="P59" s="35">
        <v>6446</v>
      </c>
      <c r="Q59" s="35">
        <v>6040</v>
      </c>
      <c r="R59" s="35">
        <v>35</v>
      </c>
      <c r="S59" s="35">
        <v>21</v>
      </c>
      <c r="T59" s="35">
        <f t="shared" si="53"/>
        <v>17.753424657534246</v>
      </c>
      <c r="U59" s="35">
        <f t="shared" si="54"/>
        <v>250</v>
      </c>
      <c r="V59" s="35">
        <f t="shared" si="55"/>
        <v>221.05263157894737</v>
      </c>
      <c r="W59" s="35">
        <f t="shared" si="56"/>
        <v>186.87815428983419</v>
      </c>
      <c r="X59" s="141">
        <f t="shared" si="57"/>
        <v>0.99475308641975313</v>
      </c>
      <c r="Y59" s="141">
        <f t="shared" si="58"/>
        <v>0.9320987654320988</v>
      </c>
      <c r="Z59" s="141">
        <f t="shared" si="59"/>
        <v>0.84540117416829741</v>
      </c>
      <c r="AA59" s="36" t="s">
        <v>233</v>
      </c>
      <c r="AB59" s="35">
        <v>1954</v>
      </c>
    </row>
    <row r="60" spans="1:28" s="5" customFormat="1" ht="11.25" customHeight="1">
      <c r="A60" s="202"/>
      <c r="B60" s="37">
        <v>48</v>
      </c>
      <c r="C60" s="35" t="s">
        <v>110</v>
      </c>
      <c r="D60" s="35" t="s">
        <v>117</v>
      </c>
      <c r="E60" s="35" t="s">
        <v>13</v>
      </c>
      <c r="F60" s="36" t="s">
        <v>214</v>
      </c>
      <c r="G60" s="35">
        <v>23</v>
      </c>
      <c r="H60" s="35">
        <v>12</v>
      </c>
      <c r="I60" s="35">
        <v>1</v>
      </c>
      <c r="J60" s="35">
        <v>300</v>
      </c>
      <c r="K60" s="35">
        <v>246</v>
      </c>
      <c r="L60" s="35">
        <v>246</v>
      </c>
      <c r="M60" s="162">
        <f t="shared" si="52"/>
        <v>1</v>
      </c>
      <c r="N60" s="37">
        <v>48</v>
      </c>
      <c r="O60" s="35">
        <v>18600</v>
      </c>
      <c r="P60" s="35">
        <v>13690</v>
      </c>
      <c r="Q60" s="35">
        <v>12750</v>
      </c>
      <c r="R60" s="35">
        <v>80</v>
      </c>
      <c r="S60" s="35">
        <v>75</v>
      </c>
      <c r="T60" s="35">
        <f t="shared" si="53"/>
        <v>50.958904109589042</v>
      </c>
      <c r="U60" s="35">
        <f t="shared" si="54"/>
        <v>266.66666666666669</v>
      </c>
      <c r="V60" s="35">
        <f t="shared" si="55"/>
        <v>304.8780487804878</v>
      </c>
      <c r="W60" s="35">
        <f t="shared" si="56"/>
        <v>207.15001670564649</v>
      </c>
      <c r="X60" s="141">
        <f t="shared" si="57"/>
        <v>0.73602150537634403</v>
      </c>
      <c r="Y60" s="141">
        <f t="shared" si="58"/>
        <v>0.68548387096774188</v>
      </c>
      <c r="Z60" s="141">
        <f t="shared" si="59"/>
        <v>0.67945205479452053</v>
      </c>
      <c r="AA60" s="36" t="s">
        <v>234</v>
      </c>
      <c r="AB60" s="35">
        <v>100</v>
      </c>
    </row>
    <row r="61" spans="1:28" s="5" customFormat="1" ht="11.25" customHeight="1">
      <c r="A61" s="202"/>
      <c r="B61" s="35">
        <v>49</v>
      </c>
      <c r="C61" s="35" t="s">
        <v>110</v>
      </c>
      <c r="D61" s="35" t="s">
        <v>116</v>
      </c>
      <c r="E61" s="35" t="s">
        <v>19</v>
      </c>
      <c r="F61" s="36" t="s">
        <v>215</v>
      </c>
      <c r="G61" s="35">
        <v>26</v>
      </c>
      <c r="H61" s="35">
        <v>2</v>
      </c>
      <c r="I61" s="35">
        <v>5</v>
      </c>
      <c r="J61" s="35">
        <v>1900</v>
      </c>
      <c r="K61" s="35">
        <v>1742</v>
      </c>
      <c r="L61" s="35">
        <v>1742</v>
      </c>
      <c r="M61" s="162">
        <f t="shared" si="52"/>
        <v>1</v>
      </c>
      <c r="N61" s="35">
        <v>49</v>
      </c>
      <c r="O61" s="35">
        <v>302537</v>
      </c>
      <c r="P61" s="35">
        <v>177846</v>
      </c>
      <c r="Q61" s="35">
        <v>161488</v>
      </c>
      <c r="R61" s="35">
        <v>1080</v>
      </c>
      <c r="S61" s="35">
        <v>1073</v>
      </c>
      <c r="T61" s="35">
        <f t="shared" si="53"/>
        <v>828.86849315068491</v>
      </c>
      <c r="U61" s="35">
        <f t="shared" si="54"/>
        <v>568.42105263157896</v>
      </c>
      <c r="V61" s="35">
        <f t="shared" si="55"/>
        <v>615.95866819747414</v>
      </c>
      <c r="W61" s="35">
        <f t="shared" si="56"/>
        <v>475.81428998317159</v>
      </c>
      <c r="X61" s="141">
        <f t="shared" si="57"/>
        <v>0.58784875899476763</v>
      </c>
      <c r="Y61" s="141">
        <f t="shared" si="58"/>
        <v>0.53377933938658739</v>
      </c>
      <c r="Z61" s="141">
        <f t="shared" si="59"/>
        <v>0.77247762642188711</v>
      </c>
      <c r="AA61" s="36" t="s">
        <v>233</v>
      </c>
      <c r="AB61" s="35">
        <v>1954</v>
      </c>
    </row>
    <row r="62" spans="1:28" s="5" customFormat="1" ht="11.25" customHeight="1">
      <c r="A62" s="202"/>
      <c r="B62" s="37">
        <v>50</v>
      </c>
      <c r="C62" s="35" t="s">
        <v>110</v>
      </c>
      <c r="D62" s="35" t="s">
        <v>115</v>
      </c>
      <c r="E62" s="35" t="s">
        <v>19</v>
      </c>
      <c r="F62" s="36" t="s">
        <v>215</v>
      </c>
      <c r="G62" s="35">
        <v>27</v>
      </c>
      <c r="H62" s="35">
        <v>4</v>
      </c>
      <c r="I62" s="35">
        <v>28</v>
      </c>
      <c r="J62" s="35">
        <v>680</v>
      </c>
      <c r="K62" s="35">
        <v>606</v>
      </c>
      <c r="L62" s="35">
        <v>606</v>
      </c>
      <c r="M62" s="162">
        <f t="shared" si="52"/>
        <v>1</v>
      </c>
      <c r="N62" s="37">
        <v>50</v>
      </c>
      <c r="O62" s="35">
        <v>88101</v>
      </c>
      <c r="P62" s="35">
        <v>51766</v>
      </c>
      <c r="Q62" s="35">
        <v>48311</v>
      </c>
      <c r="R62" s="35">
        <v>290</v>
      </c>
      <c r="S62" s="35">
        <v>384</v>
      </c>
      <c r="T62" s="35">
        <f t="shared" si="53"/>
        <v>241.37260273972603</v>
      </c>
      <c r="U62" s="35">
        <f t="shared" si="54"/>
        <v>426.47058823529409</v>
      </c>
      <c r="V62" s="35">
        <f t="shared" si="55"/>
        <v>633.66336633663366</v>
      </c>
      <c r="W62" s="35">
        <f t="shared" si="56"/>
        <v>398.30462498304627</v>
      </c>
      <c r="X62" s="141">
        <f t="shared" si="57"/>
        <v>0.58757562343219716</v>
      </c>
      <c r="Y62" s="141">
        <f t="shared" si="58"/>
        <v>0.54835926947480729</v>
      </c>
      <c r="Z62" s="141">
        <f t="shared" si="59"/>
        <v>0.62857448630136992</v>
      </c>
      <c r="AA62" s="36" t="s">
        <v>233</v>
      </c>
      <c r="AB62" s="35">
        <v>1954</v>
      </c>
    </row>
    <row r="63" spans="1:28" s="5" customFormat="1" ht="11.25" customHeight="1">
      <c r="A63" s="202"/>
      <c r="B63" s="35">
        <v>51</v>
      </c>
      <c r="C63" s="35" t="s">
        <v>110</v>
      </c>
      <c r="D63" s="35" t="s">
        <v>114</v>
      </c>
      <c r="E63" s="35" t="s">
        <v>19</v>
      </c>
      <c r="F63" s="36" t="s">
        <v>215</v>
      </c>
      <c r="G63" s="35">
        <v>9</v>
      </c>
      <c r="H63" s="35">
        <v>3</v>
      </c>
      <c r="I63" s="35">
        <v>31</v>
      </c>
      <c r="J63" s="35">
        <v>700</v>
      </c>
      <c r="K63" s="35">
        <v>423</v>
      </c>
      <c r="L63" s="35">
        <v>423</v>
      </c>
      <c r="M63" s="162">
        <f t="shared" si="52"/>
        <v>1</v>
      </c>
      <c r="N63" s="35">
        <v>51</v>
      </c>
      <c r="O63" s="35">
        <v>85715</v>
      </c>
      <c r="P63" s="35">
        <v>36209</v>
      </c>
      <c r="Q63" s="35">
        <v>35070</v>
      </c>
      <c r="R63" s="35">
        <v>250</v>
      </c>
      <c r="S63" s="35">
        <v>347</v>
      </c>
      <c r="T63" s="35">
        <f t="shared" si="53"/>
        <v>234.83561643835617</v>
      </c>
      <c r="U63" s="35">
        <f t="shared" si="54"/>
        <v>357.14285714285717</v>
      </c>
      <c r="V63" s="35">
        <f t="shared" si="55"/>
        <v>820.33096926713949</v>
      </c>
      <c r="W63" s="35">
        <f t="shared" si="56"/>
        <v>555.16694193464809</v>
      </c>
      <c r="X63" s="141">
        <f t="shared" si="57"/>
        <v>0.42243481304322467</v>
      </c>
      <c r="Y63" s="141">
        <f t="shared" si="58"/>
        <v>0.40914659044507962</v>
      </c>
      <c r="Z63" s="141">
        <f t="shared" si="59"/>
        <v>0.6767597015514587</v>
      </c>
      <c r="AA63" s="36" t="s">
        <v>233</v>
      </c>
      <c r="AB63" s="35">
        <v>1954</v>
      </c>
    </row>
    <row r="64" spans="1:28" s="5" customFormat="1" ht="11.25" customHeight="1">
      <c r="A64" s="202"/>
      <c r="B64" s="37">
        <v>52</v>
      </c>
      <c r="C64" s="35" t="s">
        <v>110</v>
      </c>
      <c r="D64" s="35" t="s">
        <v>113</v>
      </c>
      <c r="E64" s="35" t="s">
        <v>19</v>
      </c>
      <c r="F64" s="36" t="s">
        <v>215</v>
      </c>
      <c r="G64" s="35">
        <v>8</v>
      </c>
      <c r="H64" s="35">
        <v>3</v>
      </c>
      <c r="I64" s="35">
        <v>29</v>
      </c>
      <c r="J64" s="35">
        <v>124</v>
      </c>
      <c r="K64" s="35">
        <v>63</v>
      </c>
      <c r="L64" s="35">
        <v>63</v>
      </c>
      <c r="M64" s="162">
        <f t="shared" si="52"/>
        <v>1</v>
      </c>
      <c r="N64" s="37">
        <v>52</v>
      </c>
      <c r="O64" s="35">
        <v>8234</v>
      </c>
      <c r="P64" s="35">
        <v>3693</v>
      </c>
      <c r="Q64" s="35">
        <v>2848</v>
      </c>
      <c r="R64" s="35">
        <v>30</v>
      </c>
      <c r="S64" s="35">
        <v>45</v>
      </c>
      <c r="T64" s="35">
        <f t="shared" si="53"/>
        <v>22.55890410958904</v>
      </c>
      <c r="U64" s="35">
        <f t="shared" si="54"/>
        <v>241.93548387096774</v>
      </c>
      <c r="V64" s="35">
        <f t="shared" si="55"/>
        <v>714.28571428571433</v>
      </c>
      <c r="W64" s="35">
        <f t="shared" si="56"/>
        <v>358.07784300934986</v>
      </c>
      <c r="X64" s="141">
        <f t="shared" si="57"/>
        <v>0.44850619383045909</v>
      </c>
      <c r="Y64" s="141">
        <f t="shared" si="58"/>
        <v>0.34588292445955793</v>
      </c>
      <c r="Z64" s="141">
        <f t="shared" si="59"/>
        <v>0.50130898021308978</v>
      </c>
      <c r="AA64" s="36" t="s">
        <v>233</v>
      </c>
      <c r="AB64" s="35">
        <v>1954</v>
      </c>
    </row>
    <row r="65" spans="1:28" s="5" customFormat="1" ht="11.25" customHeight="1">
      <c r="A65" s="202"/>
      <c r="B65" s="35">
        <v>53</v>
      </c>
      <c r="C65" s="35" t="s">
        <v>110</v>
      </c>
      <c r="D65" s="35" t="s">
        <v>112</v>
      </c>
      <c r="E65" s="35" t="s">
        <v>19</v>
      </c>
      <c r="F65" s="36" t="s">
        <v>215</v>
      </c>
      <c r="G65" s="35">
        <v>27</v>
      </c>
      <c r="H65" s="35">
        <v>4</v>
      </c>
      <c r="I65" s="35">
        <v>28</v>
      </c>
      <c r="J65" s="35">
        <v>280</v>
      </c>
      <c r="K65" s="35">
        <v>241</v>
      </c>
      <c r="L65" s="35">
        <v>241</v>
      </c>
      <c r="M65" s="162">
        <f t="shared" si="52"/>
        <v>1</v>
      </c>
      <c r="N65" s="35">
        <v>53</v>
      </c>
      <c r="O65" s="35">
        <v>38801</v>
      </c>
      <c r="P65" s="35">
        <v>37053</v>
      </c>
      <c r="Q65" s="35">
        <v>35782</v>
      </c>
      <c r="R65" s="35">
        <v>250</v>
      </c>
      <c r="S65" s="35">
        <v>275</v>
      </c>
      <c r="T65" s="35">
        <f t="shared" si="53"/>
        <v>106.30410958904109</v>
      </c>
      <c r="U65" s="35">
        <f t="shared" si="54"/>
        <v>892.85714285714289</v>
      </c>
      <c r="V65" s="35">
        <f t="shared" si="55"/>
        <v>1141.0788381742739</v>
      </c>
      <c r="W65" s="35">
        <f t="shared" si="56"/>
        <v>441.09589041095887</v>
      </c>
      <c r="X65" s="141">
        <f t="shared" si="57"/>
        <v>0.95494961470065209</v>
      </c>
      <c r="Y65" s="141">
        <f t="shared" si="58"/>
        <v>0.9221927269915724</v>
      </c>
      <c r="Z65" s="141">
        <f t="shared" si="59"/>
        <v>0.38656039850560397</v>
      </c>
      <c r="AA65" s="36" t="s">
        <v>233</v>
      </c>
      <c r="AB65" s="35">
        <v>1954</v>
      </c>
    </row>
    <row r="66" spans="1:28" s="5" customFormat="1" ht="11.25" customHeight="1">
      <c r="A66" s="202"/>
      <c r="B66" s="40">
        <v>54</v>
      </c>
      <c r="C66" s="40" t="s">
        <v>110</v>
      </c>
      <c r="D66" s="40" t="s">
        <v>111</v>
      </c>
      <c r="E66" s="40" t="s">
        <v>19</v>
      </c>
      <c r="F66" s="41" t="s">
        <v>215</v>
      </c>
      <c r="G66" s="40">
        <v>27</v>
      </c>
      <c r="H66" s="40">
        <v>4</v>
      </c>
      <c r="I66" s="40">
        <v>28</v>
      </c>
      <c r="J66" s="40">
        <v>200</v>
      </c>
      <c r="K66" s="40">
        <v>171</v>
      </c>
      <c r="L66" s="40">
        <v>171</v>
      </c>
      <c r="M66" s="168">
        <f t="shared" si="52"/>
        <v>1</v>
      </c>
      <c r="N66" s="40">
        <v>54</v>
      </c>
      <c r="O66" s="40">
        <v>67739</v>
      </c>
      <c r="P66" s="40">
        <v>41544</v>
      </c>
      <c r="Q66" s="40">
        <v>13884</v>
      </c>
      <c r="R66" s="40">
        <v>230</v>
      </c>
      <c r="S66" s="40">
        <v>283</v>
      </c>
      <c r="T66" s="40">
        <f t="shared" si="53"/>
        <v>185.58630136986301</v>
      </c>
      <c r="U66" s="40">
        <f t="shared" si="54"/>
        <v>1150</v>
      </c>
      <c r="V66" s="40">
        <f t="shared" si="55"/>
        <v>1654.9707602339181</v>
      </c>
      <c r="W66" s="40">
        <f t="shared" si="56"/>
        <v>1085.3000080108948</v>
      </c>
      <c r="X66" s="146">
        <f t="shared" si="57"/>
        <v>0.61329514755163195</v>
      </c>
      <c r="Y66" s="146">
        <f t="shared" si="58"/>
        <v>0.20496316745154194</v>
      </c>
      <c r="Z66" s="146">
        <f t="shared" si="59"/>
        <v>0.6557819836390919</v>
      </c>
      <c r="AA66" s="41" t="s">
        <v>233</v>
      </c>
      <c r="AB66" s="40">
        <v>1954</v>
      </c>
    </row>
    <row r="67" spans="1:28" s="5" customFormat="1" ht="11.25" customHeight="1">
      <c r="A67" s="202"/>
      <c r="B67" s="37">
        <v>55</v>
      </c>
      <c r="C67" s="37" t="s">
        <v>103</v>
      </c>
      <c r="D67" s="37" t="s">
        <v>109</v>
      </c>
      <c r="E67" s="37" t="s">
        <v>16</v>
      </c>
      <c r="F67" s="38" t="s">
        <v>215</v>
      </c>
      <c r="G67" s="37">
        <v>18</v>
      </c>
      <c r="H67" s="37">
        <v>4</v>
      </c>
      <c r="I67" s="37">
        <v>7</v>
      </c>
      <c r="J67" s="37">
        <v>101</v>
      </c>
      <c r="K67" s="37">
        <v>72</v>
      </c>
      <c r="L67" s="37">
        <v>72</v>
      </c>
      <c r="M67" s="163">
        <f t="shared" si="52"/>
        <v>1</v>
      </c>
      <c r="N67" s="37">
        <v>55</v>
      </c>
      <c r="O67" s="37">
        <v>7528</v>
      </c>
      <c r="P67" s="37">
        <v>5791</v>
      </c>
      <c r="Q67" s="37">
        <v>5791</v>
      </c>
      <c r="R67" s="37">
        <v>51</v>
      </c>
      <c r="S67" s="37">
        <v>35</v>
      </c>
      <c r="T67" s="37">
        <f t="shared" si="53"/>
        <v>20.624657534246577</v>
      </c>
      <c r="U67" s="37">
        <f t="shared" si="54"/>
        <v>504.95049504950498</v>
      </c>
      <c r="V67" s="37">
        <f t="shared" si="55"/>
        <v>486.11111111111109</v>
      </c>
      <c r="W67" s="37">
        <f t="shared" si="56"/>
        <v>286.45357686453576</v>
      </c>
      <c r="X67" s="142">
        <f t="shared" si="57"/>
        <v>0.76926142401700315</v>
      </c>
      <c r="Y67" s="142">
        <f t="shared" si="58"/>
        <v>0.76926142401700315</v>
      </c>
      <c r="Z67" s="142">
        <f t="shared" si="59"/>
        <v>0.58927592954990216</v>
      </c>
      <c r="AA67" s="38" t="s">
        <v>234</v>
      </c>
      <c r="AB67" s="37">
        <v>1500</v>
      </c>
    </row>
    <row r="68" spans="1:28" s="5" customFormat="1" ht="11.25" customHeight="1">
      <c r="A68" s="202"/>
      <c r="B68" s="37">
        <v>56</v>
      </c>
      <c r="C68" s="35" t="s">
        <v>103</v>
      </c>
      <c r="D68" s="35" t="s">
        <v>108</v>
      </c>
      <c r="E68" s="35" t="s">
        <v>16</v>
      </c>
      <c r="F68" s="36" t="s">
        <v>214</v>
      </c>
      <c r="G68" s="35">
        <v>61</v>
      </c>
      <c r="H68" s="35">
        <v>9</v>
      </c>
      <c r="I68" s="35">
        <v>10</v>
      </c>
      <c r="J68" s="35">
        <v>280</v>
      </c>
      <c r="K68" s="35">
        <v>131</v>
      </c>
      <c r="L68" s="35">
        <v>131</v>
      </c>
      <c r="M68" s="162">
        <f t="shared" si="52"/>
        <v>1</v>
      </c>
      <c r="N68" s="37">
        <v>56</v>
      </c>
      <c r="O68" s="35">
        <v>12678</v>
      </c>
      <c r="P68" s="35">
        <v>10565</v>
      </c>
      <c r="Q68" s="35">
        <v>10565</v>
      </c>
      <c r="R68" s="35">
        <v>85</v>
      </c>
      <c r="S68" s="35">
        <v>46</v>
      </c>
      <c r="T68" s="35">
        <f t="shared" si="53"/>
        <v>34.734246575342468</v>
      </c>
      <c r="U68" s="35">
        <f t="shared" si="54"/>
        <v>303.57142857142856</v>
      </c>
      <c r="V68" s="35">
        <f t="shared" si="55"/>
        <v>351.14503816793888</v>
      </c>
      <c r="W68" s="35">
        <f t="shared" si="56"/>
        <v>265.14692042246156</v>
      </c>
      <c r="X68" s="141">
        <f t="shared" si="57"/>
        <v>0.83333333333333337</v>
      </c>
      <c r="Y68" s="141">
        <f t="shared" si="58"/>
        <v>0.83333333333333337</v>
      </c>
      <c r="Z68" s="141">
        <f t="shared" si="59"/>
        <v>0.75509231685527101</v>
      </c>
      <c r="AA68" s="36" t="s">
        <v>234</v>
      </c>
      <c r="AB68" s="35">
        <v>1500</v>
      </c>
    </row>
    <row r="69" spans="1:28" s="5" customFormat="1" ht="11.25" customHeight="1">
      <c r="A69" s="202"/>
      <c r="B69" s="35">
        <v>57</v>
      </c>
      <c r="C69" s="35" t="s">
        <v>103</v>
      </c>
      <c r="D69" s="35" t="s">
        <v>107</v>
      </c>
      <c r="E69" s="35" t="s">
        <v>16</v>
      </c>
      <c r="F69" s="36" t="s">
        <v>215</v>
      </c>
      <c r="G69" s="35">
        <v>29</v>
      </c>
      <c r="H69" s="35">
        <v>3</v>
      </c>
      <c r="I69" s="35">
        <v>31</v>
      </c>
      <c r="J69" s="35">
        <v>314</v>
      </c>
      <c r="K69" s="35">
        <v>299</v>
      </c>
      <c r="L69" s="35">
        <v>299</v>
      </c>
      <c r="M69" s="162">
        <f t="shared" si="52"/>
        <v>1</v>
      </c>
      <c r="N69" s="35">
        <v>57</v>
      </c>
      <c r="O69" s="35">
        <v>28925</v>
      </c>
      <c r="P69" s="35">
        <v>24104</v>
      </c>
      <c r="Q69" s="35">
        <v>24104</v>
      </c>
      <c r="R69" s="35">
        <v>136</v>
      </c>
      <c r="S69" s="35">
        <v>121</v>
      </c>
      <c r="T69" s="35">
        <f t="shared" si="53"/>
        <v>79.246575342465746</v>
      </c>
      <c r="U69" s="35">
        <f t="shared" si="54"/>
        <v>433.12101910828028</v>
      </c>
      <c r="V69" s="35">
        <f t="shared" si="55"/>
        <v>404.68227424749165</v>
      </c>
      <c r="W69" s="35">
        <f t="shared" si="56"/>
        <v>265.03871351995235</v>
      </c>
      <c r="X69" s="141">
        <f t="shared" si="57"/>
        <v>0.83332757130509938</v>
      </c>
      <c r="Y69" s="141">
        <f t="shared" si="58"/>
        <v>0.83332757130509938</v>
      </c>
      <c r="Z69" s="141">
        <f t="shared" si="59"/>
        <v>0.65493037473112192</v>
      </c>
      <c r="AA69" s="36" t="s">
        <v>234</v>
      </c>
      <c r="AB69" s="35">
        <v>1500</v>
      </c>
    </row>
    <row r="70" spans="1:28" s="5" customFormat="1" ht="11.25" customHeight="1">
      <c r="A70" s="202"/>
      <c r="B70" s="37">
        <v>58</v>
      </c>
      <c r="C70" s="35" t="s">
        <v>103</v>
      </c>
      <c r="D70" s="35" t="s">
        <v>106</v>
      </c>
      <c r="E70" s="35" t="s">
        <v>16</v>
      </c>
      <c r="F70" s="36" t="s">
        <v>214</v>
      </c>
      <c r="G70" s="35">
        <v>57</v>
      </c>
      <c r="H70" s="35">
        <v>6</v>
      </c>
      <c r="I70" s="35">
        <v>16</v>
      </c>
      <c r="J70" s="35">
        <v>350</v>
      </c>
      <c r="K70" s="35">
        <v>158</v>
      </c>
      <c r="L70" s="35">
        <v>158</v>
      </c>
      <c r="M70" s="162">
        <f t="shared" si="52"/>
        <v>1</v>
      </c>
      <c r="N70" s="37">
        <v>58</v>
      </c>
      <c r="O70" s="35">
        <v>16584</v>
      </c>
      <c r="P70" s="35">
        <v>12757</v>
      </c>
      <c r="Q70" s="35">
        <v>12757</v>
      </c>
      <c r="R70" s="35">
        <v>64</v>
      </c>
      <c r="S70" s="35">
        <v>64</v>
      </c>
      <c r="T70" s="35">
        <f t="shared" si="53"/>
        <v>45.435616438356163</v>
      </c>
      <c r="U70" s="35">
        <f t="shared" si="54"/>
        <v>182.85714285714286</v>
      </c>
      <c r="V70" s="35">
        <f t="shared" si="55"/>
        <v>405.0632911392405</v>
      </c>
      <c r="W70" s="35">
        <f t="shared" si="56"/>
        <v>287.56719264782384</v>
      </c>
      <c r="X70" s="141">
        <f t="shared" si="57"/>
        <v>0.7692354076218042</v>
      </c>
      <c r="Y70" s="141">
        <f t="shared" si="58"/>
        <v>0.7692354076218042</v>
      </c>
      <c r="Z70" s="141">
        <f t="shared" si="59"/>
        <v>0.70993150684931505</v>
      </c>
      <c r="AA70" s="36" t="s">
        <v>234</v>
      </c>
      <c r="AB70" s="35">
        <v>2000</v>
      </c>
    </row>
    <row r="71" spans="1:28" s="5" customFormat="1" ht="11.25" customHeight="1">
      <c r="A71" s="202"/>
      <c r="B71" s="35">
        <v>59</v>
      </c>
      <c r="C71" s="35" t="s">
        <v>103</v>
      </c>
      <c r="D71" s="35" t="s">
        <v>105</v>
      </c>
      <c r="E71" s="35" t="s">
        <v>16</v>
      </c>
      <c r="F71" s="36" t="s">
        <v>215</v>
      </c>
      <c r="G71" s="35">
        <v>28</v>
      </c>
      <c r="H71" s="35">
        <v>9</v>
      </c>
      <c r="I71" s="35">
        <v>1</v>
      </c>
      <c r="J71" s="35">
        <v>103</v>
      </c>
      <c r="K71" s="35">
        <v>82</v>
      </c>
      <c r="L71" s="35">
        <v>82</v>
      </c>
      <c r="M71" s="162">
        <f t="shared" si="52"/>
        <v>1</v>
      </c>
      <c r="N71" s="35">
        <v>59</v>
      </c>
      <c r="O71" s="35">
        <v>7151</v>
      </c>
      <c r="P71" s="35">
        <v>6652</v>
      </c>
      <c r="Q71" s="35">
        <v>6652</v>
      </c>
      <c r="R71" s="35">
        <v>39</v>
      </c>
      <c r="S71" s="35">
        <v>33</v>
      </c>
      <c r="T71" s="35">
        <f t="shared" si="53"/>
        <v>19.591780821917808</v>
      </c>
      <c r="U71" s="35">
        <f t="shared" si="54"/>
        <v>378.64077669902912</v>
      </c>
      <c r="V71" s="35">
        <f t="shared" si="55"/>
        <v>402.4390243902439</v>
      </c>
      <c r="W71" s="35">
        <f t="shared" si="56"/>
        <v>238.92415636485131</v>
      </c>
      <c r="X71" s="141">
        <f t="shared" si="57"/>
        <v>0.93021954971332677</v>
      </c>
      <c r="Y71" s="141">
        <f t="shared" si="58"/>
        <v>0.93021954971332677</v>
      </c>
      <c r="Z71" s="141">
        <f t="shared" si="59"/>
        <v>0.59369032793690324</v>
      </c>
      <c r="AA71" s="36" t="s">
        <v>234</v>
      </c>
      <c r="AB71" s="35">
        <v>600</v>
      </c>
    </row>
    <row r="72" spans="1:28" s="5" customFormat="1" ht="11.25" customHeight="1">
      <c r="A72" s="202"/>
      <c r="B72" s="37">
        <v>60</v>
      </c>
      <c r="C72" s="35" t="s">
        <v>103</v>
      </c>
      <c r="D72" s="35" t="s">
        <v>104</v>
      </c>
      <c r="E72" s="35" t="s">
        <v>16</v>
      </c>
      <c r="F72" s="36" t="s">
        <v>214</v>
      </c>
      <c r="G72" s="35">
        <v>50</v>
      </c>
      <c r="H72" s="35">
        <v>7</v>
      </c>
      <c r="I72" s="35">
        <v>30</v>
      </c>
      <c r="J72" s="35">
        <v>110</v>
      </c>
      <c r="K72" s="35">
        <v>79</v>
      </c>
      <c r="L72" s="35">
        <v>79</v>
      </c>
      <c r="M72" s="162">
        <f t="shared" si="52"/>
        <v>1</v>
      </c>
      <c r="N72" s="37">
        <v>60</v>
      </c>
      <c r="O72" s="35">
        <v>7290</v>
      </c>
      <c r="P72" s="35">
        <v>6339</v>
      </c>
      <c r="Q72" s="35">
        <v>6339</v>
      </c>
      <c r="R72" s="35">
        <v>21</v>
      </c>
      <c r="S72" s="35">
        <v>21</v>
      </c>
      <c r="T72" s="35">
        <f t="shared" si="53"/>
        <v>19.972602739726028</v>
      </c>
      <c r="U72" s="35">
        <f t="shared" si="54"/>
        <v>190.90909090909091</v>
      </c>
      <c r="V72" s="35">
        <f t="shared" si="55"/>
        <v>265.82278481012656</v>
      </c>
      <c r="W72" s="35">
        <f t="shared" si="56"/>
        <v>252.81775619906367</v>
      </c>
      <c r="X72" s="141">
        <f t="shared" si="57"/>
        <v>0.86954732510288069</v>
      </c>
      <c r="Y72" s="141">
        <f t="shared" si="58"/>
        <v>0.86954732510288069</v>
      </c>
      <c r="Z72" s="141">
        <f t="shared" si="59"/>
        <v>0.9510763209393347</v>
      </c>
      <c r="AA72" s="36" t="s">
        <v>234</v>
      </c>
      <c r="AB72" s="35">
        <v>1500</v>
      </c>
    </row>
    <row r="73" spans="1:28" s="5" customFormat="1" ht="11.25" customHeight="1">
      <c r="A73" s="202"/>
      <c r="B73" s="40">
        <v>61</v>
      </c>
      <c r="C73" s="40" t="s">
        <v>103</v>
      </c>
      <c r="D73" s="40" t="s">
        <v>102</v>
      </c>
      <c r="E73" s="40" t="s">
        <v>13</v>
      </c>
      <c r="F73" s="41" t="s">
        <v>214</v>
      </c>
      <c r="G73" s="40">
        <v>33</v>
      </c>
      <c r="H73" s="40">
        <v>5</v>
      </c>
      <c r="I73" s="40">
        <v>6</v>
      </c>
      <c r="J73" s="40">
        <v>150</v>
      </c>
      <c r="K73" s="40">
        <v>78</v>
      </c>
      <c r="L73" s="40">
        <v>78</v>
      </c>
      <c r="M73" s="168">
        <f t="shared" si="52"/>
        <v>1</v>
      </c>
      <c r="N73" s="40">
        <v>61</v>
      </c>
      <c r="O73" s="40">
        <v>8139</v>
      </c>
      <c r="P73" s="40">
        <v>8139</v>
      </c>
      <c r="Q73" s="40">
        <v>6261</v>
      </c>
      <c r="R73" s="40">
        <v>33</v>
      </c>
      <c r="S73" s="40">
        <v>32</v>
      </c>
      <c r="T73" s="40">
        <f t="shared" si="53"/>
        <v>22.298630136986301</v>
      </c>
      <c r="U73" s="40">
        <f t="shared" si="54"/>
        <v>220</v>
      </c>
      <c r="V73" s="40">
        <f t="shared" si="55"/>
        <v>410.25641025641022</v>
      </c>
      <c r="W73" s="40">
        <f t="shared" si="56"/>
        <v>285.87987355110647</v>
      </c>
      <c r="X73" s="146">
        <f t="shared" si="57"/>
        <v>1</v>
      </c>
      <c r="Y73" s="146">
        <f t="shared" si="58"/>
        <v>0.76925912274235164</v>
      </c>
      <c r="Z73" s="146">
        <f t="shared" si="59"/>
        <v>0.6968321917808219</v>
      </c>
      <c r="AA73" s="41" t="s">
        <v>235</v>
      </c>
      <c r="AB73" s="40">
        <v>2000</v>
      </c>
    </row>
    <row r="74" spans="1:28" s="5" customFormat="1" ht="11.25" customHeight="1">
      <c r="A74" s="202"/>
      <c r="B74" s="37">
        <v>62</v>
      </c>
      <c r="C74" s="37" t="s">
        <v>99</v>
      </c>
      <c r="D74" s="37" t="s">
        <v>101</v>
      </c>
      <c r="E74" s="37" t="s">
        <v>13</v>
      </c>
      <c r="F74" s="38" t="s">
        <v>215</v>
      </c>
      <c r="G74" s="37">
        <v>29</v>
      </c>
      <c r="H74" s="37">
        <v>8</v>
      </c>
      <c r="I74" s="37">
        <v>25</v>
      </c>
      <c r="J74" s="37">
        <v>1154</v>
      </c>
      <c r="K74" s="37">
        <v>1150</v>
      </c>
      <c r="L74" s="37">
        <v>1150</v>
      </c>
      <c r="M74" s="163">
        <f t="shared" si="52"/>
        <v>1</v>
      </c>
      <c r="N74" s="37">
        <v>62</v>
      </c>
      <c r="O74" s="37">
        <v>113150</v>
      </c>
      <c r="P74" s="37">
        <v>99280</v>
      </c>
      <c r="Q74" s="37">
        <v>95995</v>
      </c>
      <c r="R74" s="37">
        <v>400</v>
      </c>
      <c r="S74" s="37">
        <v>344</v>
      </c>
      <c r="T74" s="37">
        <f t="shared" si="53"/>
        <v>310</v>
      </c>
      <c r="U74" s="37">
        <f t="shared" si="54"/>
        <v>346.62045060658579</v>
      </c>
      <c r="V74" s="37">
        <f t="shared" si="55"/>
        <v>299.13043478260869</v>
      </c>
      <c r="W74" s="37">
        <f t="shared" si="56"/>
        <v>269.56521739130437</v>
      </c>
      <c r="X74" s="142">
        <f t="shared" si="57"/>
        <v>0.8774193548387097</v>
      </c>
      <c r="Y74" s="142">
        <f t="shared" si="58"/>
        <v>0.84838709677419355</v>
      </c>
      <c r="Z74" s="135">
        <f t="shared" si="59"/>
        <v>0.90116279069767447</v>
      </c>
      <c r="AA74" s="38" t="s">
        <v>234</v>
      </c>
      <c r="AB74" s="37">
        <v>300</v>
      </c>
    </row>
    <row r="75" spans="1:28" s="5" customFormat="1" ht="11.25" customHeight="1">
      <c r="A75" s="202"/>
      <c r="B75" s="35">
        <v>63</v>
      </c>
      <c r="C75" s="35" t="s">
        <v>99</v>
      </c>
      <c r="D75" s="35" t="s">
        <v>100</v>
      </c>
      <c r="E75" s="35" t="s">
        <v>13</v>
      </c>
      <c r="F75" s="36" t="s">
        <v>214</v>
      </c>
      <c r="G75" s="35">
        <v>32</v>
      </c>
      <c r="H75" s="35">
        <v>9</v>
      </c>
      <c r="I75" s="35">
        <v>14</v>
      </c>
      <c r="J75" s="35">
        <v>310</v>
      </c>
      <c r="K75" s="35">
        <v>121</v>
      </c>
      <c r="L75" s="35">
        <v>121</v>
      </c>
      <c r="M75" s="162">
        <f t="shared" si="52"/>
        <v>1</v>
      </c>
      <c r="N75" s="35">
        <v>63</v>
      </c>
      <c r="O75" s="35">
        <v>8135</v>
      </c>
      <c r="P75" s="35">
        <v>8135</v>
      </c>
      <c r="Q75" s="35">
        <v>8135</v>
      </c>
      <c r="R75" s="35">
        <v>25</v>
      </c>
      <c r="S75" s="35">
        <v>25</v>
      </c>
      <c r="T75" s="35">
        <f t="shared" si="53"/>
        <v>22.287671232876711</v>
      </c>
      <c r="U75" s="35">
        <f t="shared" si="54"/>
        <v>80.645161290322577</v>
      </c>
      <c r="V75" s="35">
        <f t="shared" si="55"/>
        <v>206.61157024793388</v>
      </c>
      <c r="W75" s="35">
        <f t="shared" si="56"/>
        <v>184.19563002377447</v>
      </c>
      <c r="X75" s="141">
        <f t="shared" si="57"/>
        <v>1</v>
      </c>
      <c r="Y75" s="141">
        <f t="shared" si="58"/>
        <v>1</v>
      </c>
      <c r="Z75" s="141">
        <f t="shared" si="59"/>
        <v>0.89150684931506841</v>
      </c>
      <c r="AA75" s="36" t="s">
        <v>234</v>
      </c>
      <c r="AB75" s="35">
        <v>3000</v>
      </c>
    </row>
    <row r="76" spans="1:28" s="5" customFormat="1" ht="11.25" customHeight="1">
      <c r="A76" s="202"/>
      <c r="B76" s="40">
        <v>64</v>
      </c>
      <c r="C76" s="40" t="s">
        <v>99</v>
      </c>
      <c r="D76" s="40" t="s">
        <v>98</v>
      </c>
      <c r="E76" s="40" t="s">
        <v>13</v>
      </c>
      <c r="F76" s="41" t="s">
        <v>214</v>
      </c>
      <c r="G76" s="40">
        <v>34</v>
      </c>
      <c r="H76" s="40">
        <v>9</v>
      </c>
      <c r="I76" s="40">
        <v>9</v>
      </c>
      <c r="J76" s="40">
        <v>150</v>
      </c>
      <c r="K76" s="40">
        <v>72</v>
      </c>
      <c r="L76" s="40">
        <v>73</v>
      </c>
      <c r="M76" s="168">
        <f t="shared" si="52"/>
        <v>0.98630136986301364</v>
      </c>
      <c r="N76" s="40">
        <v>64</v>
      </c>
      <c r="O76" s="40">
        <v>8020</v>
      </c>
      <c r="P76" s="40">
        <v>8020</v>
      </c>
      <c r="Q76" s="40">
        <v>8020</v>
      </c>
      <c r="R76" s="40">
        <v>25</v>
      </c>
      <c r="S76" s="40">
        <v>24</v>
      </c>
      <c r="T76" s="40">
        <f t="shared" si="53"/>
        <v>21.972602739726028</v>
      </c>
      <c r="U76" s="40">
        <f t="shared" si="54"/>
        <v>166.66666666666666</v>
      </c>
      <c r="V76" s="40">
        <f t="shared" si="55"/>
        <v>333.33333333333331</v>
      </c>
      <c r="W76" s="40">
        <f t="shared" si="56"/>
        <v>305.17503805175039</v>
      </c>
      <c r="X76" s="146">
        <f t="shared" si="57"/>
        <v>1</v>
      </c>
      <c r="Y76" s="146">
        <f t="shared" si="58"/>
        <v>1</v>
      </c>
      <c r="Z76" s="146">
        <f t="shared" si="59"/>
        <v>0.91552511415525117</v>
      </c>
      <c r="AA76" s="41" t="s">
        <v>235</v>
      </c>
      <c r="AB76" s="40">
        <v>833</v>
      </c>
    </row>
    <row r="77" spans="1:28" s="5" customFormat="1" ht="11.25" customHeight="1">
      <c r="A77" s="202"/>
      <c r="B77" s="51">
        <v>65</v>
      </c>
      <c r="C77" s="51" t="s">
        <v>97</v>
      </c>
      <c r="D77" s="51" t="s">
        <v>96</v>
      </c>
      <c r="E77" s="51" t="s">
        <v>16</v>
      </c>
      <c r="F77" s="52" t="s">
        <v>215</v>
      </c>
      <c r="G77" s="51">
        <v>24</v>
      </c>
      <c r="H77" s="51">
        <v>1</v>
      </c>
      <c r="I77" s="51">
        <v>11</v>
      </c>
      <c r="J77" s="51">
        <v>200</v>
      </c>
      <c r="K77" s="51">
        <v>122</v>
      </c>
      <c r="L77" s="51">
        <v>130</v>
      </c>
      <c r="M77" s="171">
        <f t="shared" si="52"/>
        <v>0.93846153846153846</v>
      </c>
      <c r="N77" s="51">
        <v>65</v>
      </c>
      <c r="O77" s="51">
        <v>18250</v>
      </c>
      <c r="P77" s="51">
        <v>11969</v>
      </c>
      <c r="Q77" s="51">
        <v>11969</v>
      </c>
      <c r="R77" s="51">
        <v>50</v>
      </c>
      <c r="S77" s="51">
        <v>50</v>
      </c>
      <c r="T77" s="51">
        <f t="shared" si="53"/>
        <v>50</v>
      </c>
      <c r="U77" s="51">
        <f t="shared" si="54"/>
        <v>250</v>
      </c>
      <c r="V77" s="51">
        <f t="shared" si="55"/>
        <v>409.8360655737705</v>
      </c>
      <c r="W77" s="51">
        <f t="shared" si="56"/>
        <v>409.8360655737705</v>
      </c>
      <c r="X77" s="138">
        <f t="shared" si="57"/>
        <v>0.65583561643835619</v>
      </c>
      <c r="Y77" s="138">
        <f t="shared" si="58"/>
        <v>0.65583561643835619</v>
      </c>
      <c r="Z77" s="138">
        <f t="shared" si="59"/>
        <v>1</v>
      </c>
      <c r="AA77" s="52" t="s">
        <v>233</v>
      </c>
      <c r="AB77" s="51">
        <v>2678</v>
      </c>
    </row>
    <row r="78" spans="1:28" s="5" customFormat="1" ht="11.25" customHeight="1" thickBot="1">
      <c r="A78" s="202"/>
      <c r="B78" s="37">
        <v>66</v>
      </c>
      <c r="C78" s="78" t="s">
        <v>95</v>
      </c>
      <c r="D78" s="78" t="s">
        <v>94</v>
      </c>
      <c r="E78" s="78" t="s">
        <v>13</v>
      </c>
      <c r="F78" s="79" t="s">
        <v>216</v>
      </c>
      <c r="G78" s="78">
        <v>14</v>
      </c>
      <c r="H78" s="78">
        <v>1</v>
      </c>
      <c r="I78" s="78">
        <v>21</v>
      </c>
      <c r="J78" s="78">
        <v>800</v>
      </c>
      <c r="K78" s="78">
        <v>506</v>
      </c>
      <c r="L78" s="78">
        <v>506</v>
      </c>
      <c r="M78" s="169">
        <f t="shared" si="52"/>
        <v>1</v>
      </c>
      <c r="N78" s="37">
        <v>66</v>
      </c>
      <c r="O78" s="78">
        <v>52000</v>
      </c>
      <c r="P78" s="78">
        <v>52001</v>
      </c>
      <c r="Q78" s="78">
        <v>52000</v>
      </c>
      <c r="R78" s="78">
        <v>400</v>
      </c>
      <c r="S78" s="78">
        <v>160</v>
      </c>
      <c r="T78" s="78">
        <f t="shared" si="53"/>
        <v>142.46575342465752</v>
      </c>
      <c r="U78" s="78">
        <f t="shared" si="54"/>
        <v>500</v>
      </c>
      <c r="V78" s="78">
        <f t="shared" si="55"/>
        <v>316.20553359683794</v>
      </c>
      <c r="W78" s="78">
        <f t="shared" si="56"/>
        <v>281.55287238074612</v>
      </c>
      <c r="X78" s="147">
        <f t="shared" si="57"/>
        <v>1.0000192307692308</v>
      </c>
      <c r="Y78" s="147">
        <f t="shared" si="58"/>
        <v>1</v>
      </c>
      <c r="Z78" s="147">
        <f t="shared" si="59"/>
        <v>0.89041095890410948</v>
      </c>
      <c r="AA78" s="79" t="s">
        <v>233</v>
      </c>
      <c r="AB78" s="78">
        <v>800</v>
      </c>
    </row>
    <row r="79" spans="1:28" s="5" customFormat="1" ht="11.25" customHeight="1" thickTop="1">
      <c r="A79" s="202"/>
      <c r="B79" s="29"/>
      <c r="C79" s="32"/>
      <c r="D79" s="32" t="s">
        <v>1</v>
      </c>
      <c r="E79" s="30"/>
      <c r="F79" s="31"/>
      <c r="G79" s="30"/>
      <c r="H79" s="30"/>
      <c r="I79" s="30"/>
      <c r="J79" s="28">
        <f>SUM(J58:J78)</f>
        <v>8666</v>
      </c>
      <c r="K79" s="28">
        <f t="shared" ref="K79:L79" si="60">SUM(K58:K78)</f>
        <v>6690</v>
      </c>
      <c r="L79" s="28">
        <f t="shared" si="60"/>
        <v>6699</v>
      </c>
      <c r="M79" s="170">
        <f t="shared" si="52"/>
        <v>0.99865651589789517</v>
      </c>
      <c r="N79" s="29"/>
      <c r="O79" s="28">
        <f t="shared" ref="O79:T79" si="61">SUM(O58:O78)</f>
        <v>920778</v>
      </c>
      <c r="P79" s="28">
        <f t="shared" si="61"/>
        <v>637410</v>
      </c>
      <c r="Q79" s="28">
        <f t="shared" si="61"/>
        <v>579575</v>
      </c>
      <c r="R79" s="28">
        <f t="shared" si="61"/>
        <v>3654</v>
      </c>
      <c r="S79" s="28">
        <f t="shared" si="61"/>
        <v>3520</v>
      </c>
      <c r="T79" s="28">
        <f t="shared" si="61"/>
        <v>2522.6794520547942</v>
      </c>
      <c r="U79" s="28">
        <f t="shared" ref="U79" si="62">(R79/J79)*1000</f>
        <v>421.64781906300487</v>
      </c>
      <c r="V79" s="28">
        <f t="shared" ref="V79" si="63">(S79/K79)*1000</f>
        <v>526.15844544095671</v>
      </c>
      <c r="W79" s="28">
        <f t="shared" ref="W79" si="64">(T79/K79)*1000</f>
        <v>377.08213035198719</v>
      </c>
      <c r="X79" s="186">
        <f t="shared" ref="X79" si="65">P79/O79</f>
        <v>0.69225155249148007</v>
      </c>
      <c r="Y79" s="186">
        <f t="shared" ref="Y79" si="66">Q79/O79</f>
        <v>0.62944053832737101</v>
      </c>
      <c r="Z79" s="186">
        <f t="shared" ref="Z79" si="67">T79/S79</f>
        <v>0.71667029887920286</v>
      </c>
      <c r="AA79" s="27" t="s">
        <v>240</v>
      </c>
      <c r="AB79" s="26">
        <f>AVERAGE(AB58:AB78)</f>
        <v>1616.3333333333333</v>
      </c>
    </row>
    <row r="80" spans="1:28" s="5" customFormat="1" ht="11.25" customHeight="1">
      <c r="A80" s="205"/>
      <c r="B80" s="58"/>
      <c r="C80" s="60"/>
      <c r="D80" s="60"/>
      <c r="E80" s="54"/>
      <c r="F80" s="59"/>
      <c r="G80" s="54"/>
      <c r="H80" s="54"/>
      <c r="I80" s="54"/>
      <c r="J80" s="54"/>
      <c r="K80" s="54"/>
      <c r="L80" s="54"/>
      <c r="M80" s="167"/>
      <c r="N80" s="58"/>
      <c r="O80" s="54"/>
      <c r="P80" s="54"/>
      <c r="Q80" s="54"/>
      <c r="R80" s="54"/>
      <c r="S80" s="54"/>
      <c r="T80" s="54"/>
      <c r="U80" s="54"/>
      <c r="V80" s="54"/>
      <c r="W80" s="54"/>
      <c r="X80" s="77"/>
      <c r="Y80" s="77"/>
      <c r="Z80" s="77"/>
      <c r="AA80" s="55"/>
      <c r="AB80" s="54"/>
    </row>
    <row r="81" spans="1:28" s="5" customFormat="1" ht="11.25" customHeight="1">
      <c r="A81" s="204" t="s">
        <v>238</v>
      </c>
      <c r="B81" s="51">
        <v>67</v>
      </c>
      <c r="C81" s="51" t="s">
        <v>93</v>
      </c>
      <c r="D81" s="51" t="s">
        <v>92</v>
      </c>
      <c r="E81" s="51" t="s">
        <v>19</v>
      </c>
      <c r="F81" s="52" t="s">
        <v>215</v>
      </c>
      <c r="G81" s="51">
        <v>23</v>
      </c>
      <c r="H81" s="51">
        <v>11</v>
      </c>
      <c r="I81" s="51">
        <v>25</v>
      </c>
      <c r="J81" s="51">
        <v>2070</v>
      </c>
      <c r="K81" s="51">
        <v>1705</v>
      </c>
      <c r="L81" s="51">
        <v>1706</v>
      </c>
      <c r="M81" s="171">
        <f t="shared" ref="M81:M92" si="68">K81/L81</f>
        <v>0.99941383352872215</v>
      </c>
      <c r="N81" s="51">
        <v>67</v>
      </c>
      <c r="O81" s="51">
        <v>270376</v>
      </c>
      <c r="P81" s="51">
        <v>195347</v>
      </c>
      <c r="Q81" s="51">
        <v>189205</v>
      </c>
      <c r="R81" s="51">
        <v>1220</v>
      </c>
      <c r="S81" s="51">
        <v>1010</v>
      </c>
      <c r="T81" s="51">
        <f t="shared" ref="T81:T91" si="69">O81/365</f>
        <v>740.75616438356167</v>
      </c>
      <c r="U81" s="51">
        <f t="shared" ref="U81:U91" si="70">(R81/J81)*1000</f>
        <v>589.37198067632846</v>
      </c>
      <c r="V81" s="51">
        <f t="shared" ref="V81:V91" si="71">(S81/K81)*1000</f>
        <v>592.37536656891496</v>
      </c>
      <c r="W81" s="51">
        <f t="shared" ref="W81:W91" si="72">(T81/K81)*1000</f>
        <v>434.4610934800948</v>
      </c>
      <c r="X81" s="138">
        <f t="shared" ref="X81:X91" si="73">P81/O81</f>
        <v>0.72250125750806282</v>
      </c>
      <c r="Y81" s="138">
        <f t="shared" ref="Y81:Y91" si="74">Q81/O81</f>
        <v>0.6997847442080658</v>
      </c>
      <c r="Z81" s="148">
        <f t="shared" ref="Z81:Z91" si="75">T81/S81</f>
        <v>0.73342194493421953</v>
      </c>
      <c r="AA81" s="52" t="s">
        <v>233</v>
      </c>
      <c r="AB81" s="82">
        <v>1400</v>
      </c>
    </row>
    <row r="82" spans="1:28" s="5" customFormat="1" ht="11.25" customHeight="1">
      <c r="A82" s="202"/>
      <c r="B82" s="37">
        <v>68</v>
      </c>
      <c r="C82" s="65" t="s">
        <v>91</v>
      </c>
      <c r="D82" s="65" t="s">
        <v>90</v>
      </c>
      <c r="E82" s="65" t="s">
        <v>16</v>
      </c>
      <c r="F82" s="66" t="s">
        <v>215</v>
      </c>
      <c r="G82" s="65">
        <v>30</v>
      </c>
      <c r="H82" s="65">
        <v>3</v>
      </c>
      <c r="I82" s="65">
        <v>22</v>
      </c>
      <c r="J82" s="65">
        <v>2630</v>
      </c>
      <c r="K82" s="65">
        <v>2594</v>
      </c>
      <c r="L82" s="65">
        <v>2605</v>
      </c>
      <c r="M82" s="160">
        <f t="shared" si="68"/>
        <v>0.99577735124760081</v>
      </c>
      <c r="N82" s="37">
        <v>68</v>
      </c>
      <c r="O82" s="65">
        <v>270384</v>
      </c>
      <c r="P82" s="65">
        <v>261172</v>
      </c>
      <c r="Q82" s="65">
        <v>260672</v>
      </c>
      <c r="R82" s="65">
        <v>860</v>
      </c>
      <c r="S82" s="65">
        <v>1077</v>
      </c>
      <c r="T82" s="65">
        <f t="shared" si="69"/>
        <v>740.77808219178087</v>
      </c>
      <c r="U82" s="65">
        <f t="shared" si="70"/>
        <v>326.99619771863121</v>
      </c>
      <c r="V82" s="65">
        <f t="shared" si="71"/>
        <v>415.18889745566696</v>
      </c>
      <c r="W82" s="65">
        <f t="shared" si="72"/>
        <v>285.57366314255239</v>
      </c>
      <c r="X82" s="139">
        <f t="shared" si="73"/>
        <v>0.96592993668264393</v>
      </c>
      <c r="Y82" s="139">
        <f t="shared" si="74"/>
        <v>0.96408071483519731</v>
      </c>
      <c r="Z82" s="149">
        <f t="shared" si="75"/>
        <v>0.68781623230434619</v>
      </c>
      <c r="AA82" s="66" t="s">
        <v>233</v>
      </c>
      <c r="AB82" s="87">
        <v>1836</v>
      </c>
    </row>
    <row r="83" spans="1:28" s="5" customFormat="1" ht="11.25" customHeight="1">
      <c r="A83" s="202"/>
      <c r="B83" s="51">
        <v>69</v>
      </c>
      <c r="C83" s="51" t="s">
        <v>89</v>
      </c>
      <c r="D83" s="51" t="s">
        <v>88</v>
      </c>
      <c r="E83" s="51" t="s">
        <v>16</v>
      </c>
      <c r="F83" s="52" t="s">
        <v>215</v>
      </c>
      <c r="G83" s="51">
        <v>27</v>
      </c>
      <c r="H83" s="51">
        <v>3</v>
      </c>
      <c r="I83" s="51">
        <v>23</v>
      </c>
      <c r="J83" s="82">
        <v>4742</v>
      </c>
      <c r="K83" s="51">
        <v>4130</v>
      </c>
      <c r="L83" s="51">
        <v>4376</v>
      </c>
      <c r="M83" s="171">
        <f t="shared" si="68"/>
        <v>0.94378427787934183</v>
      </c>
      <c r="N83" s="51">
        <v>69</v>
      </c>
      <c r="O83" s="51">
        <v>768803</v>
      </c>
      <c r="P83" s="51">
        <v>464143</v>
      </c>
      <c r="Q83" s="51">
        <v>448109</v>
      </c>
      <c r="R83" s="51">
        <v>2860</v>
      </c>
      <c r="S83" s="51">
        <v>2787</v>
      </c>
      <c r="T83" s="51">
        <f t="shared" si="69"/>
        <v>2106.3095890410959</v>
      </c>
      <c r="U83" s="51">
        <f t="shared" si="70"/>
        <v>603.12104597216364</v>
      </c>
      <c r="V83" s="51">
        <f t="shared" si="71"/>
        <v>674.81840193704602</v>
      </c>
      <c r="W83" s="51">
        <f t="shared" si="72"/>
        <v>510.0023218017181</v>
      </c>
      <c r="X83" s="138">
        <f t="shared" si="73"/>
        <v>0.60372162959821962</v>
      </c>
      <c r="Y83" s="138">
        <f t="shared" si="74"/>
        <v>0.5828658316890023</v>
      </c>
      <c r="Z83" s="148">
        <f t="shared" si="75"/>
        <v>0.75576232114858122</v>
      </c>
      <c r="AA83" s="43" t="s">
        <v>233</v>
      </c>
      <c r="AB83" s="83">
        <v>1780</v>
      </c>
    </row>
    <row r="84" spans="1:28" s="5" customFormat="1" ht="11.25" customHeight="1">
      <c r="A84" s="202"/>
      <c r="B84" s="37">
        <v>70</v>
      </c>
      <c r="C84" s="51" t="s">
        <v>87</v>
      </c>
      <c r="D84" s="51" t="s">
        <v>87</v>
      </c>
      <c r="E84" s="51" t="s">
        <v>3</v>
      </c>
      <c r="F84" s="52" t="s">
        <v>215</v>
      </c>
      <c r="G84" s="51">
        <v>14</v>
      </c>
      <c r="H84" s="51">
        <v>3</v>
      </c>
      <c r="I84" s="51">
        <v>27</v>
      </c>
      <c r="J84" s="51">
        <v>840</v>
      </c>
      <c r="K84" s="51">
        <v>398</v>
      </c>
      <c r="L84" s="51">
        <v>401</v>
      </c>
      <c r="M84" s="171">
        <f t="shared" si="68"/>
        <v>0.99251870324189528</v>
      </c>
      <c r="N84" s="37">
        <v>70</v>
      </c>
      <c r="O84" s="51">
        <v>60731</v>
      </c>
      <c r="P84" s="51">
        <v>52802</v>
      </c>
      <c r="Q84" s="51">
        <v>52802</v>
      </c>
      <c r="R84" s="51">
        <v>360</v>
      </c>
      <c r="S84" s="51">
        <v>280</v>
      </c>
      <c r="T84" s="51">
        <f t="shared" si="69"/>
        <v>166.38630136986302</v>
      </c>
      <c r="U84" s="51">
        <f t="shared" si="70"/>
        <v>428.57142857142856</v>
      </c>
      <c r="V84" s="51">
        <f t="shared" si="71"/>
        <v>703.5175879396985</v>
      </c>
      <c r="W84" s="51">
        <f t="shared" si="72"/>
        <v>418.05603359262068</v>
      </c>
      <c r="X84" s="138">
        <f t="shared" si="73"/>
        <v>0.86944064810393373</v>
      </c>
      <c r="Y84" s="138">
        <f t="shared" si="74"/>
        <v>0.86944064810393373</v>
      </c>
      <c r="Z84" s="148">
        <f t="shared" si="75"/>
        <v>0.59423679060665369</v>
      </c>
      <c r="AA84" s="52" t="s">
        <v>234</v>
      </c>
      <c r="AB84" s="82">
        <v>1600</v>
      </c>
    </row>
    <row r="85" spans="1:28" s="5" customFormat="1" ht="11.25" customHeight="1">
      <c r="A85" s="202"/>
      <c r="B85" s="73">
        <v>71</v>
      </c>
      <c r="C85" s="42" t="s">
        <v>85</v>
      </c>
      <c r="D85" s="42" t="s">
        <v>86</v>
      </c>
      <c r="E85" s="42" t="s">
        <v>3</v>
      </c>
      <c r="F85" s="43" t="s">
        <v>215</v>
      </c>
      <c r="G85" s="42">
        <v>30</v>
      </c>
      <c r="H85" s="42">
        <v>3</v>
      </c>
      <c r="I85" s="42">
        <v>28</v>
      </c>
      <c r="J85" s="42">
        <v>1300</v>
      </c>
      <c r="K85" s="42">
        <v>749</v>
      </c>
      <c r="L85" s="42">
        <v>811</v>
      </c>
      <c r="M85" s="165">
        <f t="shared" si="68"/>
        <v>0.92355117139334153</v>
      </c>
      <c r="N85" s="73">
        <v>71</v>
      </c>
      <c r="O85" s="42">
        <v>148232</v>
      </c>
      <c r="P85" s="42">
        <v>106134</v>
      </c>
      <c r="Q85" s="42">
        <v>94424</v>
      </c>
      <c r="R85" s="42">
        <v>770</v>
      </c>
      <c r="S85" s="42">
        <v>730</v>
      </c>
      <c r="T85" s="42">
        <f t="shared" si="69"/>
        <v>406.11506849315066</v>
      </c>
      <c r="U85" s="42">
        <f t="shared" si="70"/>
        <v>592.30769230769226</v>
      </c>
      <c r="V85" s="42">
        <f t="shared" si="71"/>
        <v>974.63284379172228</v>
      </c>
      <c r="W85" s="42">
        <f t="shared" si="72"/>
        <v>542.20970426321844</v>
      </c>
      <c r="X85" s="144">
        <f t="shared" si="73"/>
        <v>0.71599924442765395</v>
      </c>
      <c r="Y85" s="144">
        <f t="shared" si="74"/>
        <v>0.63700145717523882</v>
      </c>
      <c r="Z85" s="130">
        <f t="shared" si="75"/>
        <v>0.55632201163445294</v>
      </c>
      <c r="AA85" s="43" t="s">
        <v>234</v>
      </c>
      <c r="AB85" s="83">
        <v>1200</v>
      </c>
    </row>
    <row r="86" spans="1:28" s="5" customFormat="1" ht="11.25" customHeight="1">
      <c r="A86" s="202"/>
      <c r="B86" s="35">
        <v>72</v>
      </c>
      <c r="C86" s="39" t="s">
        <v>85</v>
      </c>
      <c r="D86" s="39" t="s">
        <v>84</v>
      </c>
      <c r="E86" s="39" t="s">
        <v>3</v>
      </c>
      <c r="F86" s="63" t="s">
        <v>214</v>
      </c>
      <c r="G86" s="39">
        <v>54</v>
      </c>
      <c r="H86" s="39">
        <v>4</v>
      </c>
      <c r="I86" s="39">
        <v>1</v>
      </c>
      <c r="J86" s="39">
        <v>140</v>
      </c>
      <c r="K86" s="39">
        <v>40</v>
      </c>
      <c r="L86" s="39">
        <v>40</v>
      </c>
      <c r="M86" s="166">
        <f t="shared" si="68"/>
        <v>1</v>
      </c>
      <c r="N86" s="35">
        <v>72</v>
      </c>
      <c r="O86" s="39">
        <v>7992</v>
      </c>
      <c r="P86" s="39">
        <v>5722</v>
      </c>
      <c r="Q86" s="39">
        <v>5091</v>
      </c>
      <c r="R86" s="39">
        <v>40</v>
      </c>
      <c r="S86" s="39">
        <v>40</v>
      </c>
      <c r="T86" s="39">
        <f t="shared" si="69"/>
        <v>21.895890410958906</v>
      </c>
      <c r="U86" s="39">
        <f t="shared" si="70"/>
        <v>285.71428571428572</v>
      </c>
      <c r="V86" s="39">
        <f t="shared" si="71"/>
        <v>1000</v>
      </c>
      <c r="W86" s="39">
        <f t="shared" si="72"/>
        <v>547.39726027397262</v>
      </c>
      <c r="X86" s="145">
        <f t="shared" si="73"/>
        <v>0.71596596596596596</v>
      </c>
      <c r="Y86" s="145">
        <f t="shared" si="74"/>
        <v>0.63701201201201196</v>
      </c>
      <c r="Z86" s="137">
        <f t="shared" si="75"/>
        <v>0.54739726027397262</v>
      </c>
      <c r="AA86" s="63" t="s">
        <v>234</v>
      </c>
      <c r="AB86" s="88">
        <v>1200</v>
      </c>
    </row>
    <row r="87" spans="1:28" s="5" customFormat="1" ht="11.25" customHeight="1">
      <c r="A87" s="202"/>
      <c r="B87" s="51">
        <v>73</v>
      </c>
      <c r="C87" s="51" t="s">
        <v>83</v>
      </c>
      <c r="D87" s="51" t="s">
        <v>83</v>
      </c>
      <c r="E87" s="51" t="s">
        <v>3</v>
      </c>
      <c r="F87" s="52" t="s">
        <v>214</v>
      </c>
      <c r="G87" s="51">
        <v>61</v>
      </c>
      <c r="H87" s="51">
        <v>5</v>
      </c>
      <c r="I87" s="51">
        <v>30</v>
      </c>
      <c r="J87" s="51">
        <v>4100</v>
      </c>
      <c r="K87" s="51">
        <v>3645</v>
      </c>
      <c r="L87" s="51">
        <v>3661</v>
      </c>
      <c r="M87" s="171">
        <f t="shared" si="68"/>
        <v>0.99562960939633982</v>
      </c>
      <c r="N87" s="51">
        <v>73</v>
      </c>
      <c r="O87" s="51">
        <v>454847</v>
      </c>
      <c r="P87" s="51">
        <v>418395</v>
      </c>
      <c r="Q87" s="51">
        <v>406244</v>
      </c>
      <c r="R87" s="51">
        <v>1520</v>
      </c>
      <c r="S87" s="51">
        <v>1808</v>
      </c>
      <c r="T87" s="51">
        <f t="shared" si="69"/>
        <v>1246.1561643835616</v>
      </c>
      <c r="U87" s="51">
        <f t="shared" si="70"/>
        <v>370.73170731707319</v>
      </c>
      <c r="V87" s="51">
        <f t="shared" si="71"/>
        <v>496.02194787379972</v>
      </c>
      <c r="W87" s="51">
        <f t="shared" si="72"/>
        <v>341.88097788300729</v>
      </c>
      <c r="X87" s="138">
        <f t="shared" si="73"/>
        <v>0.91985876569483804</v>
      </c>
      <c r="Y87" s="138">
        <f t="shared" si="74"/>
        <v>0.89314428807928825</v>
      </c>
      <c r="Z87" s="148">
        <f t="shared" si="75"/>
        <v>0.68924566614135052</v>
      </c>
      <c r="AA87" s="52" t="s">
        <v>233</v>
      </c>
      <c r="AB87" s="82">
        <v>1540</v>
      </c>
    </row>
    <row r="88" spans="1:28" s="5" customFormat="1" ht="11.25" customHeight="1">
      <c r="A88" s="202"/>
      <c r="B88" s="37">
        <v>74</v>
      </c>
      <c r="C88" s="51" t="s">
        <v>82</v>
      </c>
      <c r="D88" s="51" t="s">
        <v>82</v>
      </c>
      <c r="E88" s="51" t="s">
        <v>3</v>
      </c>
      <c r="F88" s="52" t="s">
        <v>215</v>
      </c>
      <c r="G88" s="51">
        <v>6</v>
      </c>
      <c r="H88" s="51">
        <v>3</v>
      </c>
      <c r="I88" s="51">
        <v>31</v>
      </c>
      <c r="J88" s="51">
        <v>720</v>
      </c>
      <c r="K88" s="51">
        <v>525</v>
      </c>
      <c r="L88" s="51">
        <v>525</v>
      </c>
      <c r="M88" s="171">
        <f t="shared" si="68"/>
        <v>1</v>
      </c>
      <c r="N88" s="37">
        <v>74</v>
      </c>
      <c r="O88" s="51">
        <v>76864</v>
      </c>
      <c r="P88" s="51">
        <v>76864</v>
      </c>
      <c r="Q88" s="51">
        <v>76864</v>
      </c>
      <c r="R88" s="51">
        <v>281</v>
      </c>
      <c r="S88" s="51">
        <v>280</v>
      </c>
      <c r="T88" s="51">
        <f t="shared" si="69"/>
        <v>210.58630136986301</v>
      </c>
      <c r="U88" s="51">
        <f t="shared" si="70"/>
        <v>390.27777777777777</v>
      </c>
      <c r="V88" s="51">
        <f t="shared" si="71"/>
        <v>533.33333333333337</v>
      </c>
      <c r="W88" s="51">
        <f t="shared" si="72"/>
        <v>401.11676451402479</v>
      </c>
      <c r="X88" s="138">
        <f t="shared" si="73"/>
        <v>1</v>
      </c>
      <c r="Y88" s="138">
        <f t="shared" si="74"/>
        <v>1</v>
      </c>
      <c r="Z88" s="148">
        <f t="shared" si="75"/>
        <v>0.75209393346379649</v>
      </c>
      <c r="AA88" s="52" t="s">
        <v>233</v>
      </c>
      <c r="AB88" s="82">
        <v>1600</v>
      </c>
    </row>
    <row r="89" spans="1:28" s="5" customFormat="1" ht="11.25" customHeight="1">
      <c r="A89" s="202"/>
      <c r="B89" s="51">
        <v>75</v>
      </c>
      <c r="C89" s="51" t="s">
        <v>81</v>
      </c>
      <c r="D89" s="51" t="s">
        <v>218</v>
      </c>
      <c r="E89" s="51" t="s">
        <v>3</v>
      </c>
      <c r="F89" s="52" t="s">
        <v>215</v>
      </c>
      <c r="G89" s="51">
        <v>29</v>
      </c>
      <c r="H89" s="51">
        <v>4</v>
      </c>
      <c r="I89" s="51">
        <v>1</v>
      </c>
      <c r="J89" s="51">
        <v>1180</v>
      </c>
      <c r="K89" s="51">
        <v>961</v>
      </c>
      <c r="L89" s="51">
        <v>961</v>
      </c>
      <c r="M89" s="171">
        <f t="shared" si="68"/>
        <v>1</v>
      </c>
      <c r="N89" s="51">
        <v>75</v>
      </c>
      <c r="O89" s="51">
        <v>133327</v>
      </c>
      <c r="P89" s="51">
        <v>116226</v>
      </c>
      <c r="Q89" s="51">
        <v>116226</v>
      </c>
      <c r="R89" s="51">
        <v>852</v>
      </c>
      <c r="S89" s="51">
        <v>758</v>
      </c>
      <c r="T89" s="51">
        <f t="shared" si="69"/>
        <v>365.27945205479455</v>
      </c>
      <c r="U89" s="51">
        <f t="shared" si="70"/>
        <v>722.03389830508479</v>
      </c>
      <c r="V89" s="51">
        <f t="shared" si="71"/>
        <v>788.76170655567114</v>
      </c>
      <c r="W89" s="51">
        <f t="shared" si="72"/>
        <v>380.10348809031689</v>
      </c>
      <c r="X89" s="138">
        <f t="shared" si="73"/>
        <v>0.87173640747935532</v>
      </c>
      <c r="Y89" s="138">
        <f t="shared" si="74"/>
        <v>0.87173640747935532</v>
      </c>
      <c r="Z89" s="148">
        <f t="shared" si="75"/>
        <v>0.48189901326490048</v>
      </c>
      <c r="AA89" s="52" t="s">
        <v>233</v>
      </c>
      <c r="AB89" s="82">
        <v>2100</v>
      </c>
    </row>
    <row r="90" spans="1:28" s="5" customFormat="1" ht="11.25" customHeight="1">
      <c r="A90" s="202"/>
      <c r="B90" s="65">
        <v>76</v>
      </c>
      <c r="C90" s="65" t="s">
        <v>80</v>
      </c>
      <c r="D90" s="65" t="s">
        <v>80</v>
      </c>
      <c r="E90" s="65" t="s">
        <v>3</v>
      </c>
      <c r="F90" s="66" t="s">
        <v>215</v>
      </c>
      <c r="G90" s="65">
        <v>23</v>
      </c>
      <c r="H90" s="65">
        <v>3</v>
      </c>
      <c r="I90" s="65">
        <v>31</v>
      </c>
      <c r="J90" s="65">
        <v>1776</v>
      </c>
      <c r="K90" s="65">
        <v>1561</v>
      </c>
      <c r="L90" s="65">
        <v>1564</v>
      </c>
      <c r="M90" s="160">
        <f t="shared" si="68"/>
        <v>0.99808184143222511</v>
      </c>
      <c r="N90" s="65">
        <v>76</v>
      </c>
      <c r="O90" s="65">
        <v>192936</v>
      </c>
      <c r="P90" s="65">
        <v>137282</v>
      </c>
      <c r="Q90" s="65">
        <v>126461</v>
      </c>
      <c r="R90" s="87">
        <v>529</v>
      </c>
      <c r="S90" s="65">
        <v>529</v>
      </c>
      <c r="T90" s="65">
        <f t="shared" si="69"/>
        <v>528.59178082191784</v>
      </c>
      <c r="U90" s="65">
        <f t="shared" si="70"/>
        <v>297.86036036036035</v>
      </c>
      <c r="V90" s="65">
        <f t="shared" si="71"/>
        <v>338.88532991672002</v>
      </c>
      <c r="W90" s="65">
        <f t="shared" si="72"/>
        <v>338.62381859187565</v>
      </c>
      <c r="X90" s="139">
        <f t="shared" si="73"/>
        <v>0.71154165111746903</v>
      </c>
      <c r="Y90" s="139">
        <f t="shared" si="74"/>
        <v>0.65545569515279678</v>
      </c>
      <c r="Z90" s="139">
        <f t="shared" si="75"/>
        <v>0.99922831913406018</v>
      </c>
      <c r="AA90" s="66" t="s">
        <v>233</v>
      </c>
      <c r="AB90" s="87">
        <v>1790</v>
      </c>
    </row>
    <row r="91" spans="1:28" s="5" customFormat="1" ht="11.25" customHeight="1" thickBot="1">
      <c r="A91" s="202"/>
      <c r="B91" s="33">
        <v>77</v>
      </c>
      <c r="C91" s="35" t="s">
        <v>79</v>
      </c>
      <c r="D91" s="35" t="s">
        <v>219</v>
      </c>
      <c r="E91" s="35" t="s">
        <v>3</v>
      </c>
      <c r="F91" s="36" t="s">
        <v>215</v>
      </c>
      <c r="G91" s="35">
        <v>30</v>
      </c>
      <c r="H91" s="35">
        <v>3</v>
      </c>
      <c r="I91" s="35">
        <v>28</v>
      </c>
      <c r="J91" s="33">
        <v>920</v>
      </c>
      <c r="K91" s="33">
        <v>911</v>
      </c>
      <c r="L91" s="33">
        <v>911</v>
      </c>
      <c r="M91" s="164">
        <f t="shared" si="68"/>
        <v>1</v>
      </c>
      <c r="N91" s="33">
        <v>77</v>
      </c>
      <c r="O91" s="47">
        <v>56109</v>
      </c>
      <c r="P91" s="47">
        <v>54599</v>
      </c>
      <c r="Q91" s="47">
        <v>53835</v>
      </c>
      <c r="R91" s="47">
        <v>300</v>
      </c>
      <c r="S91" s="47">
        <v>277</v>
      </c>
      <c r="T91" s="47">
        <f t="shared" si="69"/>
        <v>153.72328767123287</v>
      </c>
      <c r="U91" s="47">
        <f t="shared" si="70"/>
        <v>326.08695652173913</v>
      </c>
      <c r="V91" s="47">
        <f t="shared" si="71"/>
        <v>304.0614709110867</v>
      </c>
      <c r="W91" s="47">
        <f t="shared" si="72"/>
        <v>168.74125979279128</v>
      </c>
      <c r="X91" s="143">
        <f t="shared" si="73"/>
        <v>0.97308809638382432</v>
      </c>
      <c r="Y91" s="143">
        <f t="shared" si="74"/>
        <v>0.95947174250120304</v>
      </c>
      <c r="Z91" s="133">
        <f t="shared" si="75"/>
        <v>0.55495771722466736</v>
      </c>
      <c r="AA91" s="38" t="s">
        <v>233</v>
      </c>
      <c r="AB91" s="71">
        <v>2054</v>
      </c>
    </row>
    <row r="92" spans="1:28" s="5" customFormat="1" ht="11.25" customHeight="1" thickTop="1">
      <c r="A92" s="202"/>
      <c r="B92" s="29"/>
      <c r="C92" s="32"/>
      <c r="D92" s="32" t="s">
        <v>1</v>
      </c>
      <c r="E92" s="30"/>
      <c r="F92" s="31"/>
      <c r="G92" s="30"/>
      <c r="H92" s="30"/>
      <c r="I92" s="30"/>
      <c r="J92" s="28">
        <f>SUM(J81:J91)</f>
        <v>20418</v>
      </c>
      <c r="K92" s="28">
        <f t="shared" ref="K92:L92" si="76">SUM(K81:K91)</f>
        <v>17219</v>
      </c>
      <c r="L92" s="28">
        <f t="shared" si="76"/>
        <v>17561</v>
      </c>
      <c r="M92" s="176">
        <f t="shared" si="68"/>
        <v>0.98052502704857358</v>
      </c>
      <c r="N92" s="29"/>
      <c r="O92" s="30">
        <f t="shared" ref="O92:T92" si="77">SUM(O81:O91)</f>
        <v>2440601</v>
      </c>
      <c r="P92" s="30">
        <f t="shared" si="77"/>
        <v>1888686</v>
      </c>
      <c r="Q92" s="30">
        <f t="shared" si="77"/>
        <v>1829933</v>
      </c>
      <c r="R92" s="30">
        <f t="shared" si="77"/>
        <v>9592</v>
      </c>
      <c r="S92" s="30">
        <f t="shared" si="77"/>
        <v>9576</v>
      </c>
      <c r="T92" s="30">
        <f t="shared" si="77"/>
        <v>6686.5780821917815</v>
      </c>
      <c r="U92" s="30">
        <f t="shared" ref="U92" si="78">(R92/J92)*1000</f>
        <v>469.78156528553239</v>
      </c>
      <c r="V92" s="30">
        <f t="shared" ref="V92" si="79">(S92/K92)*1000</f>
        <v>556.12985655380692</v>
      </c>
      <c r="W92" s="30">
        <f t="shared" ref="W92" si="80">(T92/K92)*1000</f>
        <v>388.32557536394575</v>
      </c>
      <c r="X92" s="184">
        <f t="shared" ref="X92" si="81">P92/O92</f>
        <v>0.7738610284925721</v>
      </c>
      <c r="Y92" s="184">
        <f t="shared" ref="Y92" si="82">Q92/O92</f>
        <v>0.74978785962965677</v>
      </c>
      <c r="Z92" s="184">
        <f t="shared" ref="Z92" si="83">T92/S92</f>
        <v>0.69826421075519862</v>
      </c>
      <c r="AA92" s="27" t="s">
        <v>240</v>
      </c>
      <c r="AB92" s="26">
        <f>AVERAGE(AB81:AB91)</f>
        <v>1645.4545454545455</v>
      </c>
    </row>
    <row r="93" spans="1:28" s="5" customFormat="1" ht="11.25" customHeight="1">
      <c r="A93" s="205"/>
      <c r="B93" s="58"/>
      <c r="C93" s="60"/>
      <c r="D93" s="60"/>
      <c r="E93" s="54"/>
      <c r="F93" s="59"/>
      <c r="G93" s="54"/>
      <c r="H93" s="54"/>
      <c r="I93" s="54"/>
      <c r="J93" s="54"/>
      <c r="K93" s="54"/>
      <c r="L93" s="54"/>
      <c r="M93" s="177"/>
      <c r="N93" s="58"/>
      <c r="O93" s="57"/>
      <c r="P93" s="57"/>
      <c r="Q93" s="57"/>
      <c r="R93" s="57"/>
      <c r="S93" s="57"/>
      <c r="T93" s="57"/>
      <c r="U93" s="57"/>
      <c r="V93" s="57"/>
      <c r="W93" s="57"/>
      <c r="X93" s="69"/>
      <c r="Y93" s="69"/>
      <c r="Z93" s="69"/>
      <c r="AA93" s="55"/>
      <c r="AB93" s="54"/>
    </row>
    <row r="94" spans="1:28" s="5" customFormat="1" ht="11.25" customHeight="1">
      <c r="A94" s="204" t="s">
        <v>78</v>
      </c>
      <c r="B94" s="65">
        <v>78</v>
      </c>
      <c r="C94" s="65" t="s">
        <v>77</v>
      </c>
      <c r="D94" s="65" t="s">
        <v>220</v>
      </c>
      <c r="E94" s="65" t="s">
        <v>16</v>
      </c>
      <c r="F94" s="66" t="s">
        <v>215</v>
      </c>
      <c r="G94" s="65">
        <v>29</v>
      </c>
      <c r="H94" s="65">
        <v>3</v>
      </c>
      <c r="I94" s="65">
        <v>31</v>
      </c>
      <c r="J94" s="65">
        <v>4600</v>
      </c>
      <c r="K94" s="65">
        <v>4317</v>
      </c>
      <c r="L94" s="65">
        <v>4317</v>
      </c>
      <c r="M94" s="160">
        <f t="shared" ref="M94:M113" si="84">K94/L94</f>
        <v>1</v>
      </c>
      <c r="N94" s="51">
        <v>78</v>
      </c>
      <c r="O94" s="65">
        <v>570648</v>
      </c>
      <c r="P94" s="65">
        <v>500933</v>
      </c>
      <c r="Q94" s="65">
        <v>477573</v>
      </c>
      <c r="R94" s="87">
        <v>1900</v>
      </c>
      <c r="S94" s="65">
        <v>1827</v>
      </c>
      <c r="T94" s="65">
        <f t="shared" ref="T94:T112" si="85">O94/365</f>
        <v>1563.4191780821918</v>
      </c>
      <c r="U94" s="65">
        <f t="shared" ref="U94:U112" si="86">(R94/J94)*1000</f>
        <v>413.04347826086956</v>
      </c>
      <c r="V94" s="65">
        <f t="shared" ref="V94:V112" si="87">(S94/K94)*1000</f>
        <v>423.21056289089648</v>
      </c>
      <c r="W94" s="65">
        <f t="shared" ref="W94:W112" si="88">(T94/K94)*1000</f>
        <v>362.15408341028302</v>
      </c>
      <c r="X94" s="139">
        <f t="shared" ref="X94:X112" si="89">P94/O94</f>
        <v>0.87783186833214166</v>
      </c>
      <c r="Y94" s="139">
        <f t="shared" ref="Y94:Y112" si="90">Q94/O94</f>
        <v>0.83689594986751903</v>
      </c>
      <c r="Z94" s="139">
        <f t="shared" ref="Z94:Z112" si="91">T94/S94</f>
        <v>0.85573025620262277</v>
      </c>
      <c r="AA94" s="52" t="s">
        <v>234</v>
      </c>
      <c r="AB94" s="51">
        <v>1910</v>
      </c>
    </row>
    <row r="95" spans="1:28" s="5" customFormat="1" ht="11.25" customHeight="1">
      <c r="A95" s="202"/>
      <c r="B95" s="65">
        <v>79</v>
      </c>
      <c r="C95" s="190" t="s">
        <v>76</v>
      </c>
      <c r="D95" s="190" t="s">
        <v>221</v>
      </c>
      <c r="E95" s="191" t="s">
        <v>16</v>
      </c>
      <c r="F95" s="192" t="s">
        <v>215</v>
      </c>
      <c r="G95" s="191">
        <v>28</v>
      </c>
      <c r="H95" s="191">
        <v>3</v>
      </c>
      <c r="I95" s="191">
        <v>31</v>
      </c>
      <c r="J95" s="191">
        <v>4000</v>
      </c>
      <c r="K95" s="191">
        <v>3715</v>
      </c>
      <c r="L95" s="191">
        <v>3736</v>
      </c>
      <c r="M95" s="193">
        <f t="shared" si="84"/>
        <v>0.99437901498929337</v>
      </c>
      <c r="N95" s="65">
        <v>79</v>
      </c>
      <c r="O95" s="191">
        <v>612216</v>
      </c>
      <c r="P95" s="191">
        <v>612216</v>
      </c>
      <c r="Q95" s="191">
        <v>374624</v>
      </c>
      <c r="R95" s="194">
        <v>2427</v>
      </c>
      <c r="S95" s="191">
        <v>2431</v>
      </c>
      <c r="T95" s="191">
        <f t="shared" si="85"/>
        <v>1677.304109589041</v>
      </c>
      <c r="U95" s="191">
        <f t="shared" si="86"/>
        <v>606.75</v>
      </c>
      <c r="V95" s="191">
        <f t="shared" si="87"/>
        <v>654.3741588156123</v>
      </c>
      <c r="W95" s="191">
        <f t="shared" si="88"/>
        <v>451.4950496874942</v>
      </c>
      <c r="X95" s="195">
        <f t="shared" si="89"/>
        <v>1</v>
      </c>
      <c r="Y95" s="195">
        <f t="shared" si="90"/>
        <v>0.6119147490428215</v>
      </c>
      <c r="Z95" s="195">
        <f t="shared" si="91"/>
        <v>0.68996466869150186</v>
      </c>
      <c r="AA95" s="196" t="s">
        <v>233</v>
      </c>
      <c r="AB95" s="191">
        <v>1933</v>
      </c>
    </row>
    <row r="96" spans="1:28" s="5" customFormat="1" ht="11.25" customHeight="1">
      <c r="A96" s="202"/>
      <c r="B96" s="37">
        <v>80</v>
      </c>
      <c r="C96" s="37" t="s">
        <v>66</v>
      </c>
      <c r="D96" s="37" t="s">
        <v>75</v>
      </c>
      <c r="E96" s="37" t="s">
        <v>16</v>
      </c>
      <c r="F96" s="38" t="s">
        <v>214</v>
      </c>
      <c r="G96" s="37">
        <v>50</v>
      </c>
      <c r="H96" s="37">
        <v>1</v>
      </c>
      <c r="I96" s="37">
        <v>24</v>
      </c>
      <c r="J96" s="37">
        <v>270</v>
      </c>
      <c r="K96" s="37">
        <v>170</v>
      </c>
      <c r="L96" s="37">
        <v>170</v>
      </c>
      <c r="M96" s="163">
        <f t="shared" si="84"/>
        <v>1</v>
      </c>
      <c r="N96" s="37">
        <v>80</v>
      </c>
      <c r="O96" s="37">
        <v>241953</v>
      </c>
      <c r="P96" s="37">
        <v>102930</v>
      </c>
      <c r="Q96" s="37">
        <v>40696</v>
      </c>
      <c r="R96" s="71">
        <v>1095</v>
      </c>
      <c r="S96" s="37">
        <v>1095</v>
      </c>
      <c r="T96" s="37">
        <f t="shared" si="85"/>
        <v>662.88493150684928</v>
      </c>
      <c r="U96" s="37">
        <f t="shared" si="86"/>
        <v>4055.5555555555552</v>
      </c>
      <c r="V96" s="37">
        <f t="shared" si="87"/>
        <v>6441.1764705882351</v>
      </c>
      <c r="W96" s="37">
        <f t="shared" si="88"/>
        <v>3899.323126510878</v>
      </c>
      <c r="X96" s="142">
        <f t="shared" si="89"/>
        <v>0.42541320008431388</v>
      </c>
      <c r="Y96" s="142">
        <f t="shared" si="90"/>
        <v>0.16819795580133332</v>
      </c>
      <c r="Z96" s="142">
        <f t="shared" si="91"/>
        <v>0.60537436667292177</v>
      </c>
      <c r="AA96" s="38" t="s">
        <v>232</v>
      </c>
      <c r="AB96" s="37">
        <v>1944</v>
      </c>
    </row>
    <row r="97" spans="1:28" s="5" customFormat="1" ht="11.25" customHeight="1">
      <c r="A97" s="202"/>
      <c r="B97" s="35">
        <v>81</v>
      </c>
      <c r="C97" s="35" t="s">
        <v>66</v>
      </c>
      <c r="D97" s="35" t="s">
        <v>74</v>
      </c>
      <c r="E97" s="35" t="s">
        <v>16</v>
      </c>
      <c r="F97" s="36" t="s">
        <v>214</v>
      </c>
      <c r="G97" s="35">
        <v>62</v>
      </c>
      <c r="H97" s="35">
        <v>3</v>
      </c>
      <c r="I97" s="35">
        <v>23</v>
      </c>
      <c r="J97" s="35">
        <v>760</v>
      </c>
      <c r="K97" s="35">
        <v>592</v>
      </c>
      <c r="L97" s="35">
        <v>592</v>
      </c>
      <c r="M97" s="162">
        <f t="shared" si="84"/>
        <v>1</v>
      </c>
      <c r="N97" s="35">
        <v>81</v>
      </c>
      <c r="O97" s="35">
        <v>79570</v>
      </c>
      <c r="P97" s="35">
        <v>60224</v>
      </c>
      <c r="Q97" s="35">
        <v>54802</v>
      </c>
      <c r="R97" s="44">
        <v>230</v>
      </c>
      <c r="S97" s="35">
        <v>230</v>
      </c>
      <c r="T97" s="35">
        <f t="shared" si="85"/>
        <v>218</v>
      </c>
      <c r="U97" s="35">
        <f t="shared" si="86"/>
        <v>302.63157894736844</v>
      </c>
      <c r="V97" s="35">
        <f t="shared" si="87"/>
        <v>388.51351351351349</v>
      </c>
      <c r="W97" s="35">
        <f t="shared" si="88"/>
        <v>368.24324324324328</v>
      </c>
      <c r="X97" s="141">
        <f t="shared" si="89"/>
        <v>0.75686816639436971</v>
      </c>
      <c r="Y97" s="141">
        <f t="shared" si="90"/>
        <v>0.6887269071258012</v>
      </c>
      <c r="Z97" s="141">
        <f t="shared" si="91"/>
        <v>0.94782608695652171</v>
      </c>
      <c r="AA97" s="38" t="s">
        <v>232</v>
      </c>
      <c r="AB97" s="37">
        <v>1944</v>
      </c>
    </row>
    <row r="98" spans="1:28" s="5" customFormat="1" ht="11.25" customHeight="1">
      <c r="A98" s="202"/>
      <c r="B98" s="35">
        <v>82</v>
      </c>
      <c r="C98" s="35" t="s">
        <v>66</v>
      </c>
      <c r="D98" s="35" t="s">
        <v>73</v>
      </c>
      <c r="E98" s="35" t="s">
        <v>16</v>
      </c>
      <c r="F98" s="36" t="s">
        <v>214</v>
      </c>
      <c r="G98" s="35">
        <v>62</v>
      </c>
      <c r="H98" s="35">
        <v>12</v>
      </c>
      <c r="I98" s="35">
        <v>24</v>
      </c>
      <c r="J98" s="35">
        <v>154</v>
      </c>
      <c r="K98" s="35">
        <v>127</v>
      </c>
      <c r="L98" s="35">
        <v>127</v>
      </c>
      <c r="M98" s="162">
        <f t="shared" si="84"/>
        <v>1</v>
      </c>
      <c r="N98" s="35">
        <v>82</v>
      </c>
      <c r="O98" s="35">
        <v>15695</v>
      </c>
      <c r="P98" s="35">
        <v>7739</v>
      </c>
      <c r="Q98" s="35">
        <v>7568</v>
      </c>
      <c r="R98" s="44">
        <v>47</v>
      </c>
      <c r="S98" s="35">
        <v>47</v>
      </c>
      <c r="T98" s="35">
        <f t="shared" si="85"/>
        <v>43</v>
      </c>
      <c r="U98" s="35">
        <f t="shared" si="86"/>
        <v>305.19480519480521</v>
      </c>
      <c r="V98" s="35">
        <f t="shared" si="87"/>
        <v>370.0787401574803</v>
      </c>
      <c r="W98" s="35">
        <f t="shared" si="88"/>
        <v>338.58267716535431</v>
      </c>
      <c r="X98" s="141">
        <f t="shared" si="89"/>
        <v>0.49308697037273019</v>
      </c>
      <c r="Y98" s="141">
        <f t="shared" si="90"/>
        <v>0.48219178082191783</v>
      </c>
      <c r="Z98" s="141">
        <f t="shared" si="91"/>
        <v>0.91489361702127658</v>
      </c>
      <c r="AA98" s="36" t="s">
        <v>232</v>
      </c>
      <c r="AB98" s="35">
        <v>1944</v>
      </c>
    </row>
    <row r="99" spans="1:28" s="5" customFormat="1" ht="11.25" customHeight="1">
      <c r="A99" s="202"/>
      <c r="B99" s="35">
        <v>83</v>
      </c>
      <c r="C99" s="35" t="s">
        <v>66</v>
      </c>
      <c r="D99" s="35" t="s">
        <v>18</v>
      </c>
      <c r="E99" s="35" t="s">
        <v>16</v>
      </c>
      <c r="F99" s="36" t="s">
        <v>215</v>
      </c>
      <c r="G99" s="35">
        <v>17</v>
      </c>
      <c r="H99" s="35">
        <v>10</v>
      </c>
      <c r="I99" s="35"/>
      <c r="J99" s="35">
        <v>900</v>
      </c>
      <c r="K99" s="35">
        <v>136</v>
      </c>
      <c r="L99" s="35">
        <v>136</v>
      </c>
      <c r="M99" s="162">
        <f t="shared" si="84"/>
        <v>1</v>
      </c>
      <c r="N99" s="35">
        <v>83</v>
      </c>
      <c r="O99" s="44">
        <v>100740</v>
      </c>
      <c r="P99" s="44">
        <v>19554</v>
      </c>
      <c r="Q99" s="44">
        <v>13447</v>
      </c>
      <c r="R99" s="44">
        <v>420</v>
      </c>
      <c r="S99" s="35">
        <v>420</v>
      </c>
      <c r="T99" s="35">
        <f t="shared" si="85"/>
        <v>276</v>
      </c>
      <c r="U99" s="35">
        <f t="shared" si="86"/>
        <v>466.66666666666669</v>
      </c>
      <c r="V99" s="35">
        <f t="shared" si="87"/>
        <v>3088.2352941176473</v>
      </c>
      <c r="W99" s="35">
        <f t="shared" si="88"/>
        <v>2029.4117647058822</v>
      </c>
      <c r="X99" s="141">
        <f t="shared" si="89"/>
        <v>0.19410363311494938</v>
      </c>
      <c r="Y99" s="141">
        <f t="shared" si="90"/>
        <v>0.13348223148699623</v>
      </c>
      <c r="Z99" s="141">
        <f t="shared" si="91"/>
        <v>0.65714285714285714</v>
      </c>
      <c r="AA99" s="36" t="s">
        <v>232</v>
      </c>
      <c r="AB99" s="35">
        <v>1944</v>
      </c>
    </row>
    <row r="100" spans="1:28" s="5" customFormat="1" ht="11.25" customHeight="1">
      <c r="A100" s="202"/>
      <c r="B100" s="35">
        <v>84</v>
      </c>
      <c r="C100" s="35" t="s">
        <v>66</v>
      </c>
      <c r="D100" s="35" t="s">
        <v>72</v>
      </c>
      <c r="E100" s="35" t="s">
        <v>16</v>
      </c>
      <c r="F100" s="36" t="s">
        <v>214</v>
      </c>
      <c r="G100" s="35">
        <v>57</v>
      </c>
      <c r="H100" s="35">
        <v>5</v>
      </c>
      <c r="I100" s="35">
        <v>13</v>
      </c>
      <c r="J100" s="35">
        <v>190</v>
      </c>
      <c r="K100" s="35">
        <v>96</v>
      </c>
      <c r="L100" s="35">
        <v>96</v>
      </c>
      <c r="M100" s="162">
        <f t="shared" si="84"/>
        <v>1</v>
      </c>
      <c r="N100" s="35">
        <v>84</v>
      </c>
      <c r="O100" s="35">
        <v>28105</v>
      </c>
      <c r="P100" s="35">
        <v>19871</v>
      </c>
      <c r="Q100" s="35">
        <v>11164</v>
      </c>
      <c r="R100" s="44">
        <v>94</v>
      </c>
      <c r="S100" s="35">
        <v>94</v>
      </c>
      <c r="T100" s="35">
        <f t="shared" si="85"/>
        <v>77</v>
      </c>
      <c r="U100" s="35">
        <f t="shared" si="86"/>
        <v>494.73684210526312</v>
      </c>
      <c r="V100" s="35">
        <f t="shared" si="87"/>
        <v>979.16666666666663</v>
      </c>
      <c r="W100" s="35">
        <f t="shared" si="88"/>
        <v>802.08333333333337</v>
      </c>
      <c r="X100" s="141">
        <f t="shared" si="89"/>
        <v>0.70702721935598645</v>
      </c>
      <c r="Y100" s="141">
        <f t="shared" si="90"/>
        <v>0.39722469311510405</v>
      </c>
      <c r="Z100" s="141">
        <f t="shared" si="91"/>
        <v>0.81914893617021278</v>
      </c>
      <c r="AA100" s="36" t="s">
        <v>232</v>
      </c>
      <c r="AB100" s="35">
        <v>1944</v>
      </c>
    </row>
    <row r="101" spans="1:28" s="5" customFormat="1" ht="11.25" customHeight="1">
      <c r="A101" s="202"/>
      <c r="B101" s="35">
        <v>85</v>
      </c>
      <c r="C101" s="35" t="s">
        <v>66</v>
      </c>
      <c r="D101" s="35" t="s">
        <v>71</v>
      </c>
      <c r="E101" s="35" t="s">
        <v>16</v>
      </c>
      <c r="F101" s="36" t="s">
        <v>215</v>
      </c>
      <c r="G101" s="35">
        <v>22</v>
      </c>
      <c r="H101" s="35">
        <v>12</v>
      </c>
      <c r="I101" s="35">
        <v>22</v>
      </c>
      <c r="J101" s="35">
        <v>1100</v>
      </c>
      <c r="K101" s="35">
        <v>896</v>
      </c>
      <c r="L101" s="35">
        <v>896</v>
      </c>
      <c r="M101" s="162">
        <f t="shared" si="84"/>
        <v>1</v>
      </c>
      <c r="N101" s="35">
        <v>85</v>
      </c>
      <c r="O101" s="35">
        <v>258420</v>
      </c>
      <c r="P101" s="35">
        <v>102845</v>
      </c>
      <c r="Q101" s="35">
        <v>93259</v>
      </c>
      <c r="R101" s="44">
        <v>760</v>
      </c>
      <c r="S101" s="35">
        <v>760</v>
      </c>
      <c r="T101" s="35">
        <f t="shared" si="85"/>
        <v>708</v>
      </c>
      <c r="U101" s="35">
        <f t="shared" si="86"/>
        <v>690.90909090909088</v>
      </c>
      <c r="V101" s="35">
        <f t="shared" si="87"/>
        <v>848.21428571428567</v>
      </c>
      <c r="W101" s="35">
        <f t="shared" si="88"/>
        <v>790.17857142857144</v>
      </c>
      <c r="X101" s="141">
        <f t="shared" si="89"/>
        <v>0.39797616283569381</v>
      </c>
      <c r="Y101" s="141">
        <f t="shared" si="90"/>
        <v>0.36088151071898461</v>
      </c>
      <c r="Z101" s="141">
        <f t="shared" si="91"/>
        <v>0.93157894736842106</v>
      </c>
      <c r="AA101" s="36" t="s">
        <v>232</v>
      </c>
      <c r="AB101" s="35">
        <v>1944</v>
      </c>
    </row>
    <row r="102" spans="1:28" s="5" customFormat="1" ht="11.25" customHeight="1">
      <c r="A102" s="202"/>
      <c r="B102" s="35">
        <v>86</v>
      </c>
      <c r="C102" s="35" t="s">
        <v>66</v>
      </c>
      <c r="D102" s="35" t="s">
        <v>70</v>
      </c>
      <c r="E102" s="35" t="s">
        <v>16</v>
      </c>
      <c r="F102" s="36" t="s">
        <v>214</v>
      </c>
      <c r="G102" s="35">
        <v>49</v>
      </c>
      <c r="H102" s="35">
        <v>9</v>
      </c>
      <c r="I102" s="35">
        <v>20</v>
      </c>
      <c r="J102" s="35">
        <v>2200</v>
      </c>
      <c r="K102" s="35">
        <v>2071</v>
      </c>
      <c r="L102" s="35">
        <v>2071</v>
      </c>
      <c r="M102" s="162">
        <f t="shared" si="84"/>
        <v>1</v>
      </c>
      <c r="N102" s="35">
        <v>86</v>
      </c>
      <c r="O102" s="35">
        <v>431350</v>
      </c>
      <c r="P102" s="35">
        <v>263991</v>
      </c>
      <c r="Q102" s="35">
        <v>229452</v>
      </c>
      <c r="R102" s="44">
        <v>1500</v>
      </c>
      <c r="S102" s="35">
        <v>1500</v>
      </c>
      <c r="T102" s="35">
        <f t="shared" si="85"/>
        <v>1181.7808219178082</v>
      </c>
      <c r="U102" s="35">
        <f t="shared" si="86"/>
        <v>681.81818181818176</v>
      </c>
      <c r="V102" s="35">
        <f t="shared" si="87"/>
        <v>724.28778367938196</v>
      </c>
      <c r="W102" s="35">
        <f t="shared" si="88"/>
        <v>570.63294153443178</v>
      </c>
      <c r="X102" s="141">
        <f t="shared" si="89"/>
        <v>0.61201112785441059</v>
      </c>
      <c r="Y102" s="141">
        <f t="shared" si="90"/>
        <v>0.53193926046134232</v>
      </c>
      <c r="Z102" s="141">
        <f t="shared" si="91"/>
        <v>0.78785388127853884</v>
      </c>
      <c r="AA102" s="36" t="s">
        <v>232</v>
      </c>
      <c r="AB102" s="35">
        <v>1944</v>
      </c>
    </row>
    <row r="103" spans="1:28" s="5" customFormat="1" ht="11.25" customHeight="1">
      <c r="A103" s="202"/>
      <c r="B103" s="35">
        <v>87</v>
      </c>
      <c r="C103" s="35" t="s">
        <v>66</v>
      </c>
      <c r="D103" s="35" t="s">
        <v>69</v>
      </c>
      <c r="E103" s="35" t="s">
        <v>16</v>
      </c>
      <c r="F103" s="36" t="s">
        <v>215</v>
      </c>
      <c r="G103" s="35">
        <v>11</v>
      </c>
      <c r="H103" s="35">
        <v>1</v>
      </c>
      <c r="I103" s="35">
        <v>25</v>
      </c>
      <c r="J103" s="35">
        <v>940</v>
      </c>
      <c r="K103" s="35">
        <v>792</v>
      </c>
      <c r="L103" s="35">
        <v>792</v>
      </c>
      <c r="M103" s="162">
        <f t="shared" si="84"/>
        <v>1</v>
      </c>
      <c r="N103" s="35">
        <v>87</v>
      </c>
      <c r="O103" s="35">
        <v>186150</v>
      </c>
      <c r="P103" s="35">
        <v>151364</v>
      </c>
      <c r="Q103" s="35">
        <v>141187</v>
      </c>
      <c r="R103" s="44">
        <v>510</v>
      </c>
      <c r="S103" s="35">
        <v>510</v>
      </c>
      <c r="T103" s="35">
        <f t="shared" si="85"/>
        <v>510</v>
      </c>
      <c r="U103" s="35">
        <f t="shared" si="86"/>
        <v>542.55319148936167</v>
      </c>
      <c r="V103" s="35">
        <f t="shared" si="87"/>
        <v>643.93939393939388</v>
      </c>
      <c r="W103" s="35">
        <f t="shared" si="88"/>
        <v>643.93939393939388</v>
      </c>
      <c r="X103" s="141">
        <f t="shared" si="89"/>
        <v>0.81312919688423313</v>
      </c>
      <c r="Y103" s="141">
        <f t="shared" si="90"/>
        <v>0.75845823260811174</v>
      </c>
      <c r="Z103" s="141">
        <f t="shared" si="91"/>
        <v>1</v>
      </c>
      <c r="AA103" s="36" t="s">
        <v>232</v>
      </c>
      <c r="AB103" s="35">
        <v>1944</v>
      </c>
    </row>
    <row r="104" spans="1:28" s="5" customFormat="1" ht="11.25" customHeight="1">
      <c r="A104" s="202"/>
      <c r="B104" s="35">
        <v>88</v>
      </c>
      <c r="C104" s="35" t="s">
        <v>66</v>
      </c>
      <c r="D104" s="35" t="s">
        <v>68</v>
      </c>
      <c r="E104" s="35" t="s">
        <v>16</v>
      </c>
      <c r="F104" s="36" t="s">
        <v>215</v>
      </c>
      <c r="G104" s="35">
        <v>8</v>
      </c>
      <c r="H104" s="35">
        <v>3</v>
      </c>
      <c r="I104" s="35">
        <v>29</v>
      </c>
      <c r="J104" s="35">
        <v>975</v>
      </c>
      <c r="K104" s="35">
        <v>776</v>
      </c>
      <c r="L104" s="35">
        <v>776</v>
      </c>
      <c r="M104" s="162">
        <f t="shared" si="84"/>
        <v>1</v>
      </c>
      <c r="N104" s="35">
        <v>88</v>
      </c>
      <c r="O104" s="35">
        <v>546705</v>
      </c>
      <c r="P104" s="35">
        <v>191637</v>
      </c>
      <c r="Q104" s="35">
        <v>98177</v>
      </c>
      <c r="R104" s="44">
        <v>1857</v>
      </c>
      <c r="S104" s="35">
        <v>1856</v>
      </c>
      <c r="T104" s="35">
        <f t="shared" si="85"/>
        <v>1497.8219178082193</v>
      </c>
      <c r="U104" s="35">
        <f t="shared" si="86"/>
        <v>1904.6153846153845</v>
      </c>
      <c r="V104" s="35">
        <f t="shared" si="87"/>
        <v>2391.7525773195875</v>
      </c>
      <c r="W104" s="35">
        <f t="shared" si="88"/>
        <v>1930.1828837734784</v>
      </c>
      <c r="X104" s="141">
        <f t="shared" si="89"/>
        <v>0.35053090789365382</v>
      </c>
      <c r="Y104" s="141">
        <f t="shared" si="90"/>
        <v>0.17957948070714552</v>
      </c>
      <c r="Z104" s="141">
        <f t="shared" si="91"/>
        <v>0.80701611950873886</v>
      </c>
      <c r="AA104" s="36" t="s">
        <v>232</v>
      </c>
      <c r="AB104" s="35">
        <v>1944</v>
      </c>
    </row>
    <row r="105" spans="1:28" s="5" customFormat="1" ht="11.25" customHeight="1">
      <c r="A105" s="202"/>
      <c r="B105" s="35">
        <v>89</v>
      </c>
      <c r="C105" s="35" t="s">
        <v>66</v>
      </c>
      <c r="D105" s="35" t="s">
        <v>67</v>
      </c>
      <c r="E105" s="35" t="s">
        <v>16</v>
      </c>
      <c r="F105" s="36" t="s">
        <v>215</v>
      </c>
      <c r="G105" s="35">
        <v>4</v>
      </c>
      <c r="H105" s="35">
        <v>11</v>
      </c>
      <c r="I105" s="35">
        <v>19</v>
      </c>
      <c r="J105" s="35">
        <v>750</v>
      </c>
      <c r="K105" s="35">
        <v>7</v>
      </c>
      <c r="L105" s="35">
        <v>7</v>
      </c>
      <c r="M105" s="162">
        <f t="shared" si="84"/>
        <v>1</v>
      </c>
      <c r="N105" s="35">
        <v>89</v>
      </c>
      <c r="O105" s="35">
        <v>29200</v>
      </c>
      <c r="P105" s="35">
        <v>2301</v>
      </c>
      <c r="Q105" s="35">
        <v>2107</v>
      </c>
      <c r="R105" s="44">
        <v>1419</v>
      </c>
      <c r="S105" s="35">
        <v>94</v>
      </c>
      <c r="T105" s="35">
        <f t="shared" si="85"/>
        <v>80</v>
      </c>
      <c r="U105" s="35">
        <f t="shared" si="86"/>
        <v>1892</v>
      </c>
      <c r="V105" s="35">
        <f t="shared" si="87"/>
        <v>13428.571428571429</v>
      </c>
      <c r="W105" s="35">
        <f t="shared" si="88"/>
        <v>11428.571428571429</v>
      </c>
      <c r="X105" s="141">
        <f t="shared" si="89"/>
        <v>7.8801369863013698E-2</v>
      </c>
      <c r="Y105" s="141">
        <f t="shared" si="90"/>
        <v>7.2157534246575339E-2</v>
      </c>
      <c r="Z105" s="141">
        <f t="shared" si="91"/>
        <v>0.85106382978723405</v>
      </c>
      <c r="AA105" s="36" t="s">
        <v>232</v>
      </c>
      <c r="AB105" s="35">
        <v>1944</v>
      </c>
    </row>
    <row r="106" spans="1:28" s="5" customFormat="1" ht="11.25" customHeight="1">
      <c r="A106" s="202"/>
      <c r="B106" s="40">
        <v>90</v>
      </c>
      <c r="C106" s="40" t="s">
        <v>66</v>
      </c>
      <c r="D106" s="40" t="s">
        <v>65</v>
      </c>
      <c r="E106" s="81" t="s">
        <v>23</v>
      </c>
      <c r="F106" s="97" t="s">
        <v>215</v>
      </c>
      <c r="G106" s="81">
        <v>22</v>
      </c>
      <c r="H106" s="81">
        <v>3</v>
      </c>
      <c r="I106" s="81">
        <v>19</v>
      </c>
      <c r="J106" s="81">
        <v>1421</v>
      </c>
      <c r="K106" s="40">
        <v>103</v>
      </c>
      <c r="L106" s="40">
        <v>103</v>
      </c>
      <c r="M106" s="168">
        <f t="shared" si="84"/>
        <v>1</v>
      </c>
      <c r="N106" s="40">
        <v>90</v>
      </c>
      <c r="O106" s="40">
        <v>120112</v>
      </c>
      <c r="P106" s="40">
        <v>73382</v>
      </c>
      <c r="Q106" s="40">
        <v>71349</v>
      </c>
      <c r="R106" s="40">
        <v>685</v>
      </c>
      <c r="S106" s="40">
        <v>685</v>
      </c>
      <c r="T106" s="40">
        <f t="shared" si="85"/>
        <v>329.07397260273973</v>
      </c>
      <c r="U106" s="40">
        <f t="shared" si="86"/>
        <v>482.05489092188594</v>
      </c>
      <c r="V106" s="40">
        <f t="shared" si="87"/>
        <v>6650.4854368932038</v>
      </c>
      <c r="W106" s="40">
        <f t="shared" si="88"/>
        <v>3194.8929378906769</v>
      </c>
      <c r="X106" s="146">
        <f t="shared" si="89"/>
        <v>0.61094644998001868</v>
      </c>
      <c r="Y106" s="146">
        <f t="shared" si="90"/>
        <v>0.59402058079126152</v>
      </c>
      <c r="Z106" s="146">
        <f t="shared" si="91"/>
        <v>0.48039996000399959</v>
      </c>
      <c r="AA106" s="41" t="s">
        <v>234</v>
      </c>
      <c r="AB106" s="40">
        <v>2160</v>
      </c>
    </row>
    <row r="107" spans="1:28" s="5" customFormat="1" ht="11.25" customHeight="1">
      <c r="A107" s="202"/>
      <c r="B107" s="51">
        <v>91</v>
      </c>
      <c r="C107" s="51" t="s">
        <v>64</v>
      </c>
      <c r="D107" s="51" t="s">
        <v>63</v>
      </c>
      <c r="E107" s="51" t="s">
        <v>3</v>
      </c>
      <c r="F107" s="52" t="s">
        <v>215</v>
      </c>
      <c r="G107" s="51">
        <v>24</v>
      </c>
      <c r="H107" s="51">
        <v>3</v>
      </c>
      <c r="I107" s="51">
        <v>30</v>
      </c>
      <c r="J107" s="51">
        <v>3200</v>
      </c>
      <c r="K107" s="51">
        <v>2781</v>
      </c>
      <c r="L107" s="51">
        <v>2787</v>
      </c>
      <c r="M107" s="171">
        <f t="shared" si="84"/>
        <v>0.99784714747039827</v>
      </c>
      <c r="N107" s="51">
        <v>91</v>
      </c>
      <c r="O107" s="51">
        <v>645633</v>
      </c>
      <c r="P107" s="51">
        <v>330982</v>
      </c>
      <c r="Q107" s="51">
        <v>289992</v>
      </c>
      <c r="R107" s="51">
        <v>1480</v>
      </c>
      <c r="S107" s="51">
        <v>1769</v>
      </c>
      <c r="T107" s="51">
        <f t="shared" si="85"/>
        <v>1768.8575342465754</v>
      </c>
      <c r="U107" s="51">
        <f t="shared" si="86"/>
        <v>462.5</v>
      </c>
      <c r="V107" s="51">
        <f t="shared" si="87"/>
        <v>636.10212153901477</v>
      </c>
      <c r="W107" s="51">
        <f t="shared" si="88"/>
        <v>636.05089329254781</v>
      </c>
      <c r="X107" s="138">
        <f t="shared" si="89"/>
        <v>0.51264727794273213</v>
      </c>
      <c r="Y107" s="138">
        <f t="shared" si="90"/>
        <v>0.44915919725292852</v>
      </c>
      <c r="Z107" s="138">
        <f t="shared" si="91"/>
        <v>0.99991946537398269</v>
      </c>
      <c r="AA107" s="52" t="s">
        <v>233</v>
      </c>
      <c r="AB107" s="51">
        <v>1836</v>
      </c>
    </row>
    <row r="108" spans="1:28" s="5" customFormat="1" ht="11.25" customHeight="1">
      <c r="A108" s="202"/>
      <c r="B108" s="42">
        <v>92</v>
      </c>
      <c r="C108" s="37" t="s">
        <v>60</v>
      </c>
      <c r="D108" s="37" t="s">
        <v>60</v>
      </c>
      <c r="E108" s="37" t="s">
        <v>3</v>
      </c>
      <c r="F108" s="38" t="s">
        <v>214</v>
      </c>
      <c r="G108" s="37">
        <v>60</v>
      </c>
      <c r="H108" s="37">
        <v>6</v>
      </c>
      <c r="I108" s="37">
        <v>25</v>
      </c>
      <c r="J108" s="37">
        <v>1480</v>
      </c>
      <c r="K108" s="37">
        <v>712</v>
      </c>
      <c r="L108" s="37">
        <v>712</v>
      </c>
      <c r="M108" s="163">
        <f t="shared" si="84"/>
        <v>1</v>
      </c>
      <c r="N108" s="42">
        <v>92</v>
      </c>
      <c r="O108" s="37">
        <v>115915</v>
      </c>
      <c r="P108" s="37">
        <v>87516</v>
      </c>
      <c r="Q108" s="37">
        <v>87516</v>
      </c>
      <c r="R108" s="37">
        <v>588</v>
      </c>
      <c r="S108" s="37">
        <v>346</v>
      </c>
      <c r="T108" s="37">
        <f t="shared" si="85"/>
        <v>317.57534246575341</v>
      </c>
      <c r="U108" s="37">
        <f t="shared" si="86"/>
        <v>397.29729729729729</v>
      </c>
      <c r="V108" s="37">
        <f t="shared" si="87"/>
        <v>485.95505617977528</v>
      </c>
      <c r="W108" s="37">
        <f t="shared" si="88"/>
        <v>446.03278436201322</v>
      </c>
      <c r="X108" s="142">
        <f t="shared" si="89"/>
        <v>0.75500150972695512</v>
      </c>
      <c r="Y108" s="142">
        <f t="shared" si="90"/>
        <v>0.75500150972695512</v>
      </c>
      <c r="Z108" s="142">
        <f t="shared" si="91"/>
        <v>0.91784781059466303</v>
      </c>
      <c r="AA108" s="38" t="s">
        <v>233</v>
      </c>
      <c r="AB108" s="37">
        <v>1684</v>
      </c>
    </row>
    <row r="109" spans="1:28" s="5" customFormat="1" ht="11.25" customHeight="1">
      <c r="A109" s="202"/>
      <c r="B109" s="35">
        <v>93</v>
      </c>
      <c r="C109" s="35" t="s">
        <v>60</v>
      </c>
      <c r="D109" s="35" t="s">
        <v>62</v>
      </c>
      <c r="E109" s="35" t="s">
        <v>3</v>
      </c>
      <c r="F109" s="36" t="s">
        <v>214</v>
      </c>
      <c r="G109" s="35">
        <v>62</v>
      </c>
      <c r="H109" s="35">
        <v>3</v>
      </c>
      <c r="I109" s="35">
        <v>23</v>
      </c>
      <c r="J109" s="35">
        <v>170</v>
      </c>
      <c r="K109" s="35">
        <v>17</v>
      </c>
      <c r="L109" s="35">
        <v>17</v>
      </c>
      <c r="M109" s="162">
        <f t="shared" si="84"/>
        <v>1</v>
      </c>
      <c r="N109" s="35">
        <v>93</v>
      </c>
      <c r="O109" s="35">
        <v>2709</v>
      </c>
      <c r="P109" s="35">
        <v>2045</v>
      </c>
      <c r="Q109" s="35">
        <v>2045</v>
      </c>
      <c r="R109" s="35">
        <v>64</v>
      </c>
      <c r="S109" s="35">
        <v>9</v>
      </c>
      <c r="T109" s="35">
        <f t="shared" si="85"/>
        <v>7.4219178082191783</v>
      </c>
      <c r="U109" s="35">
        <f t="shared" si="86"/>
        <v>376.47058823529409</v>
      </c>
      <c r="V109" s="35">
        <f t="shared" si="87"/>
        <v>529.41176470588232</v>
      </c>
      <c r="W109" s="35">
        <f t="shared" si="88"/>
        <v>436.58340048348111</v>
      </c>
      <c r="X109" s="141">
        <f t="shared" si="89"/>
        <v>0.75489110372831303</v>
      </c>
      <c r="Y109" s="141">
        <f t="shared" si="90"/>
        <v>0.75489110372831303</v>
      </c>
      <c r="Z109" s="141">
        <f t="shared" si="91"/>
        <v>0.8246575342465754</v>
      </c>
      <c r="AA109" s="36" t="s">
        <v>233</v>
      </c>
      <c r="AB109" s="35">
        <v>1684</v>
      </c>
    </row>
    <row r="110" spans="1:28" s="5" customFormat="1" ht="11.25" customHeight="1">
      <c r="A110" s="202"/>
      <c r="B110" s="35">
        <v>94</v>
      </c>
      <c r="C110" s="35" t="s">
        <v>60</v>
      </c>
      <c r="D110" s="35" t="s">
        <v>61</v>
      </c>
      <c r="E110" s="35" t="s">
        <v>3</v>
      </c>
      <c r="F110" s="36" t="s">
        <v>214</v>
      </c>
      <c r="G110" s="35">
        <v>46</v>
      </c>
      <c r="H110" s="35">
        <v>3</v>
      </c>
      <c r="I110" s="35">
        <v>31</v>
      </c>
      <c r="J110" s="35">
        <v>110</v>
      </c>
      <c r="K110" s="35">
        <v>19</v>
      </c>
      <c r="L110" s="35">
        <v>19</v>
      </c>
      <c r="M110" s="162">
        <f t="shared" si="84"/>
        <v>1</v>
      </c>
      <c r="N110" s="35">
        <v>94</v>
      </c>
      <c r="O110" s="35">
        <v>2351</v>
      </c>
      <c r="P110" s="35">
        <v>1775</v>
      </c>
      <c r="Q110" s="35">
        <v>1775</v>
      </c>
      <c r="R110" s="35">
        <v>17</v>
      </c>
      <c r="S110" s="35">
        <v>8</v>
      </c>
      <c r="T110" s="35">
        <f t="shared" si="85"/>
        <v>6.441095890410959</v>
      </c>
      <c r="U110" s="35">
        <f t="shared" si="86"/>
        <v>154.54545454545453</v>
      </c>
      <c r="V110" s="35">
        <f t="shared" si="87"/>
        <v>421.05263157894734</v>
      </c>
      <c r="W110" s="35">
        <f t="shared" si="88"/>
        <v>339.00504686373466</v>
      </c>
      <c r="X110" s="141">
        <f t="shared" si="89"/>
        <v>0.75499787324542744</v>
      </c>
      <c r="Y110" s="141">
        <f t="shared" si="90"/>
        <v>0.75499787324542744</v>
      </c>
      <c r="Z110" s="141">
        <f t="shared" si="91"/>
        <v>0.80513698630136987</v>
      </c>
      <c r="AA110" s="36" t="s">
        <v>233</v>
      </c>
      <c r="AB110" s="35">
        <v>1684</v>
      </c>
    </row>
    <row r="111" spans="1:28" s="5" customFormat="1" ht="11.25" customHeight="1">
      <c r="A111" s="202"/>
      <c r="B111" s="40">
        <v>95</v>
      </c>
      <c r="C111" s="40" t="s">
        <v>60</v>
      </c>
      <c r="D111" s="40" t="s">
        <v>59</v>
      </c>
      <c r="E111" s="40" t="s">
        <v>3</v>
      </c>
      <c r="F111" s="41" t="s">
        <v>214</v>
      </c>
      <c r="G111" s="40">
        <v>61</v>
      </c>
      <c r="H111" s="40">
        <v>8</v>
      </c>
      <c r="I111" s="40">
        <v>19</v>
      </c>
      <c r="J111" s="40">
        <v>2620</v>
      </c>
      <c r="K111" s="40">
        <v>22</v>
      </c>
      <c r="L111" s="40">
        <v>22</v>
      </c>
      <c r="M111" s="168">
        <f t="shared" si="84"/>
        <v>1</v>
      </c>
      <c r="N111" s="40">
        <v>95</v>
      </c>
      <c r="O111" s="40">
        <v>51244</v>
      </c>
      <c r="P111" s="40">
        <v>38689</v>
      </c>
      <c r="Q111" s="40">
        <v>38689</v>
      </c>
      <c r="R111" s="40">
        <v>1070</v>
      </c>
      <c r="S111" s="40">
        <v>225</v>
      </c>
      <c r="T111" s="40">
        <f t="shared" si="85"/>
        <v>140.39452054794521</v>
      </c>
      <c r="U111" s="40">
        <f t="shared" si="86"/>
        <v>408.39694656488552</v>
      </c>
      <c r="V111" s="40">
        <f t="shared" si="87"/>
        <v>10227.272727272726</v>
      </c>
      <c r="W111" s="40">
        <f t="shared" si="88"/>
        <v>6381.5691158156915</v>
      </c>
      <c r="X111" s="146">
        <f t="shared" si="89"/>
        <v>0.75499570681445638</v>
      </c>
      <c r="Y111" s="146">
        <f t="shared" si="90"/>
        <v>0.75499570681445638</v>
      </c>
      <c r="Z111" s="146">
        <f t="shared" si="91"/>
        <v>0.62397564687975648</v>
      </c>
      <c r="AA111" s="41" t="s">
        <v>233</v>
      </c>
      <c r="AB111" s="40">
        <v>3150</v>
      </c>
    </row>
    <row r="112" spans="1:28" s="5" customFormat="1" ht="11.25" customHeight="1" thickBot="1">
      <c r="A112" s="202"/>
      <c r="B112" s="37">
        <v>96</v>
      </c>
      <c r="C112" s="37" t="s">
        <v>58</v>
      </c>
      <c r="D112" s="37" t="s">
        <v>58</v>
      </c>
      <c r="E112" s="37" t="s">
        <v>3</v>
      </c>
      <c r="F112" s="38" t="s">
        <v>215</v>
      </c>
      <c r="G112" s="37">
        <v>23</v>
      </c>
      <c r="H112" s="37">
        <v>3</v>
      </c>
      <c r="I112" s="37">
        <v>31</v>
      </c>
      <c r="J112" s="76">
        <v>4100</v>
      </c>
      <c r="K112" s="75">
        <v>3625</v>
      </c>
      <c r="L112" s="75">
        <v>3628</v>
      </c>
      <c r="M112" s="178">
        <f t="shared" si="84"/>
        <v>0.99917309812568911</v>
      </c>
      <c r="N112" s="37">
        <v>96</v>
      </c>
      <c r="O112" s="75">
        <v>560235</v>
      </c>
      <c r="P112" s="75">
        <v>560043</v>
      </c>
      <c r="Q112" s="75">
        <v>455506</v>
      </c>
      <c r="R112" s="75">
        <v>2400</v>
      </c>
      <c r="S112" s="75">
        <v>2115</v>
      </c>
      <c r="T112" s="75">
        <f t="shared" si="85"/>
        <v>1534.8904109589041</v>
      </c>
      <c r="U112" s="75">
        <f t="shared" si="86"/>
        <v>585.36585365853659</v>
      </c>
      <c r="V112" s="75">
        <f t="shared" si="87"/>
        <v>583.44827586206895</v>
      </c>
      <c r="W112" s="75">
        <f t="shared" si="88"/>
        <v>423.4180444024563</v>
      </c>
      <c r="X112" s="151">
        <f t="shared" si="89"/>
        <v>0.99965728667434206</v>
      </c>
      <c r="Y112" s="151">
        <f t="shared" si="90"/>
        <v>0.81306237561023498</v>
      </c>
      <c r="Z112" s="151">
        <f t="shared" si="91"/>
        <v>0.72571650636354801</v>
      </c>
      <c r="AA112" s="38" t="s">
        <v>232</v>
      </c>
      <c r="AB112" s="37">
        <v>1836</v>
      </c>
    </row>
    <row r="113" spans="1:28" s="5" customFormat="1" ht="11.25" customHeight="1" thickTop="1">
      <c r="A113" s="202"/>
      <c r="B113" s="29"/>
      <c r="C113" s="32"/>
      <c r="D113" s="32" t="s">
        <v>1</v>
      </c>
      <c r="E113" s="30"/>
      <c r="F113" s="31"/>
      <c r="G113" s="30"/>
      <c r="H113" s="30"/>
      <c r="I113" s="30"/>
      <c r="J113" s="28">
        <f>SUM(J94:J112)</f>
        <v>29940</v>
      </c>
      <c r="K113" s="28">
        <f t="shared" ref="K113:L113" si="92">SUM(K94:K112)</f>
        <v>20974</v>
      </c>
      <c r="L113" s="28">
        <f t="shared" si="92"/>
        <v>21004</v>
      </c>
      <c r="M113" s="170">
        <f t="shared" si="84"/>
        <v>0.99857170062845169</v>
      </c>
      <c r="N113" s="29"/>
      <c r="O113" s="28">
        <f t="shared" ref="O113:T113" si="93">SUM(O94:O112)</f>
        <v>4598951</v>
      </c>
      <c r="P113" s="28">
        <f t="shared" si="93"/>
        <v>3130037</v>
      </c>
      <c r="Q113" s="28">
        <f t="shared" si="93"/>
        <v>2490928</v>
      </c>
      <c r="R113" s="28">
        <f t="shared" si="93"/>
        <v>18563</v>
      </c>
      <c r="S113" s="28">
        <f t="shared" si="93"/>
        <v>16021</v>
      </c>
      <c r="T113" s="28">
        <f t="shared" si="93"/>
        <v>12599.865753424659</v>
      </c>
      <c r="U113" s="28">
        <f t="shared" ref="U113" si="94">(R113/J113)*1000</f>
        <v>620.00668002672012</v>
      </c>
      <c r="V113" s="28">
        <f t="shared" ref="V113" si="95">(S113/K113)*1000</f>
        <v>763.85048154858396</v>
      </c>
      <c r="W113" s="28">
        <f t="shared" ref="W113" si="96">(T113/K113)*1000</f>
        <v>600.73737739223134</v>
      </c>
      <c r="X113" s="186">
        <f t="shared" ref="X113" si="97">P113/O113</f>
        <v>0.680598032029478</v>
      </c>
      <c r="Y113" s="186">
        <f t="shared" ref="Y113" si="98">Q113/O113</f>
        <v>0.5416296020549034</v>
      </c>
      <c r="Z113" s="186">
        <f t="shared" ref="Z113" si="99">T113/S113</f>
        <v>0.78645938165062479</v>
      </c>
      <c r="AA113" s="27" t="s">
        <v>240</v>
      </c>
      <c r="AB113" s="72">
        <f>AVERAGE(AB94:AB112)</f>
        <v>1964.0526315789473</v>
      </c>
    </row>
    <row r="114" spans="1:28" s="5" customFormat="1" ht="11.25" customHeight="1">
      <c r="A114" s="205"/>
      <c r="B114" s="58"/>
      <c r="C114" s="60"/>
      <c r="D114" s="60"/>
      <c r="E114" s="54"/>
      <c r="F114" s="59"/>
      <c r="G114" s="54"/>
      <c r="H114" s="54"/>
      <c r="I114" s="54"/>
      <c r="J114" s="57"/>
      <c r="K114" s="57"/>
      <c r="L114" s="57"/>
      <c r="M114" s="177"/>
      <c r="N114" s="58"/>
      <c r="O114" s="57"/>
      <c r="P114" s="57"/>
      <c r="Q114" s="57"/>
      <c r="R114" s="57"/>
      <c r="S114" s="57"/>
      <c r="T114" s="57"/>
      <c r="U114" s="57"/>
      <c r="V114" s="57"/>
      <c r="W114" s="57"/>
      <c r="X114" s="69"/>
      <c r="Y114" s="69"/>
      <c r="Z114" s="69"/>
      <c r="AA114" s="55"/>
      <c r="AB114" s="54"/>
    </row>
    <row r="115" spans="1:28" s="5" customFormat="1" ht="11.25" customHeight="1">
      <c r="A115" s="202" t="s">
        <v>212</v>
      </c>
      <c r="B115" s="51">
        <v>97</v>
      </c>
      <c r="C115" s="40" t="s">
        <v>57</v>
      </c>
      <c r="D115" s="40" t="s">
        <v>56</v>
      </c>
      <c r="E115" s="40" t="s">
        <v>13</v>
      </c>
      <c r="F115" s="41" t="s">
        <v>214</v>
      </c>
      <c r="G115" s="40">
        <v>32</v>
      </c>
      <c r="H115" s="40">
        <v>12</v>
      </c>
      <c r="I115" s="40">
        <v>14</v>
      </c>
      <c r="J115" s="40">
        <v>200</v>
      </c>
      <c r="K115" s="104">
        <v>85</v>
      </c>
      <c r="L115" s="104">
        <v>85</v>
      </c>
      <c r="M115" s="168">
        <f t="shared" ref="M115:M122" si="100">K115/L115</f>
        <v>1</v>
      </c>
      <c r="N115" s="51">
        <v>97</v>
      </c>
      <c r="O115" s="40">
        <v>6300</v>
      </c>
      <c r="P115" s="40">
        <v>6300</v>
      </c>
      <c r="Q115" s="40">
        <v>6300</v>
      </c>
      <c r="R115" s="40">
        <v>125</v>
      </c>
      <c r="S115" s="40">
        <v>125</v>
      </c>
      <c r="T115" s="40">
        <f t="shared" ref="T115:T121" si="101">O115/365</f>
        <v>17.260273972602739</v>
      </c>
      <c r="U115" s="40">
        <f t="shared" ref="U115:U121" si="102">(R115/J115)*1000</f>
        <v>625</v>
      </c>
      <c r="V115" s="40">
        <f t="shared" ref="V115:V121" si="103">(S115/K115)*1000</f>
        <v>1470.5882352941178</v>
      </c>
      <c r="W115" s="40">
        <f t="shared" ref="W115:W121" si="104">(T115/K115)*1000</f>
        <v>203.06204673650282</v>
      </c>
      <c r="X115" s="146">
        <f t="shared" ref="X115:X121" si="105">P115/O115</f>
        <v>1</v>
      </c>
      <c r="Y115" s="146">
        <f t="shared" ref="Y115:Y121" si="106">Q115/O115</f>
        <v>1</v>
      </c>
      <c r="Z115" s="146">
        <f t="shared" ref="Z115:Z121" si="107">T115/S115</f>
        <v>0.13808219178082193</v>
      </c>
      <c r="AA115" s="41" t="s">
        <v>235</v>
      </c>
      <c r="AB115" s="40">
        <v>2000</v>
      </c>
    </row>
    <row r="116" spans="1:28" s="5" customFormat="1" ht="11.25" customHeight="1">
      <c r="A116" s="202"/>
      <c r="B116" s="65">
        <v>98</v>
      </c>
      <c r="C116" s="65" t="s">
        <v>55</v>
      </c>
      <c r="D116" s="65" t="s">
        <v>54</v>
      </c>
      <c r="E116" s="65" t="s">
        <v>23</v>
      </c>
      <c r="F116" s="66" t="s">
        <v>215</v>
      </c>
      <c r="G116" s="65">
        <v>21</v>
      </c>
      <c r="H116" s="65">
        <v>3</v>
      </c>
      <c r="I116" s="65">
        <v>31</v>
      </c>
      <c r="J116" s="65">
        <v>900</v>
      </c>
      <c r="K116" s="65">
        <v>193</v>
      </c>
      <c r="L116" s="65">
        <v>193</v>
      </c>
      <c r="M116" s="160">
        <f t="shared" si="100"/>
        <v>1</v>
      </c>
      <c r="N116" s="65">
        <v>98</v>
      </c>
      <c r="O116" s="65">
        <v>36965</v>
      </c>
      <c r="P116" s="65">
        <v>36965</v>
      </c>
      <c r="Q116" s="65">
        <v>36965</v>
      </c>
      <c r="R116" s="65">
        <v>282</v>
      </c>
      <c r="S116" s="65">
        <v>140</v>
      </c>
      <c r="T116" s="65">
        <f t="shared" si="101"/>
        <v>101.27397260273973</v>
      </c>
      <c r="U116" s="65">
        <f t="shared" si="102"/>
        <v>313.33333333333337</v>
      </c>
      <c r="V116" s="65">
        <f t="shared" si="103"/>
        <v>725.38860103626951</v>
      </c>
      <c r="W116" s="65">
        <f t="shared" si="104"/>
        <v>524.73560934062039</v>
      </c>
      <c r="X116" s="139">
        <f t="shared" si="105"/>
        <v>1</v>
      </c>
      <c r="Y116" s="139">
        <f t="shared" si="106"/>
        <v>1</v>
      </c>
      <c r="Z116" s="139">
        <f t="shared" si="107"/>
        <v>0.72338551859099809</v>
      </c>
      <c r="AA116" s="63" t="s">
        <v>233</v>
      </c>
      <c r="AB116" s="39">
        <v>2052</v>
      </c>
    </row>
    <row r="117" spans="1:28" s="5" customFormat="1" ht="11.25" customHeight="1">
      <c r="A117" s="202"/>
      <c r="B117" s="37">
        <v>99</v>
      </c>
      <c r="C117" s="65" t="s">
        <v>53</v>
      </c>
      <c r="D117" s="65" t="s">
        <v>53</v>
      </c>
      <c r="E117" s="65" t="s">
        <v>3</v>
      </c>
      <c r="F117" s="66" t="s">
        <v>215</v>
      </c>
      <c r="G117" s="65">
        <v>19</v>
      </c>
      <c r="H117" s="65">
        <v>10</v>
      </c>
      <c r="I117" s="65">
        <v>15</v>
      </c>
      <c r="J117" s="65">
        <v>3300</v>
      </c>
      <c r="K117" s="65">
        <v>2667</v>
      </c>
      <c r="L117" s="65">
        <v>2667</v>
      </c>
      <c r="M117" s="160">
        <f t="shared" si="100"/>
        <v>1</v>
      </c>
      <c r="N117" s="37">
        <v>99</v>
      </c>
      <c r="O117" s="65">
        <v>331000</v>
      </c>
      <c r="P117" s="65">
        <v>282004</v>
      </c>
      <c r="Q117" s="65">
        <v>281744</v>
      </c>
      <c r="R117" s="65">
        <v>1600</v>
      </c>
      <c r="S117" s="65">
        <v>1300</v>
      </c>
      <c r="T117" s="65">
        <f t="shared" si="101"/>
        <v>906.84931506849318</v>
      </c>
      <c r="U117" s="65">
        <f t="shared" si="102"/>
        <v>484.84848484848487</v>
      </c>
      <c r="V117" s="65">
        <f t="shared" si="103"/>
        <v>487.43907011623548</v>
      </c>
      <c r="W117" s="65">
        <f t="shared" si="104"/>
        <v>340.02598990194718</v>
      </c>
      <c r="X117" s="139">
        <f t="shared" si="105"/>
        <v>0.85197583081570993</v>
      </c>
      <c r="Y117" s="139">
        <f t="shared" si="106"/>
        <v>0.85119033232628394</v>
      </c>
      <c r="Z117" s="139">
        <f t="shared" si="107"/>
        <v>0.69757639620653322</v>
      </c>
      <c r="AA117" s="52" t="s">
        <v>234</v>
      </c>
      <c r="AB117" s="51">
        <v>2690</v>
      </c>
    </row>
    <row r="118" spans="1:28" s="5" customFormat="1" ht="11.25" customHeight="1">
      <c r="A118" s="202"/>
      <c r="B118" s="42">
        <v>100</v>
      </c>
      <c r="C118" s="73" t="s">
        <v>52</v>
      </c>
      <c r="D118" s="73" t="s">
        <v>52</v>
      </c>
      <c r="E118" s="73" t="s">
        <v>3</v>
      </c>
      <c r="F118" s="74" t="s">
        <v>215</v>
      </c>
      <c r="G118" s="73">
        <v>26</v>
      </c>
      <c r="H118" s="73">
        <v>2</v>
      </c>
      <c r="I118" s="73">
        <v>26</v>
      </c>
      <c r="J118" s="73">
        <v>1750</v>
      </c>
      <c r="K118" s="73">
        <v>1609</v>
      </c>
      <c r="L118" s="73">
        <v>1612</v>
      </c>
      <c r="M118" s="161">
        <f t="shared" si="100"/>
        <v>0.99813895781637718</v>
      </c>
      <c r="N118" s="42">
        <v>100</v>
      </c>
      <c r="O118" s="73">
        <v>140657</v>
      </c>
      <c r="P118" s="73">
        <v>140658</v>
      </c>
      <c r="Q118" s="73">
        <v>140657</v>
      </c>
      <c r="R118" s="86">
        <v>820</v>
      </c>
      <c r="S118" s="100" t="s">
        <v>227</v>
      </c>
      <c r="T118" s="86">
        <f t="shared" si="101"/>
        <v>385.36164383561646</v>
      </c>
      <c r="U118" s="86">
        <f t="shared" si="102"/>
        <v>468.57142857142856</v>
      </c>
      <c r="V118" s="100" t="s">
        <v>227</v>
      </c>
      <c r="W118" s="86">
        <f t="shared" si="104"/>
        <v>239.50381841865533</v>
      </c>
      <c r="X118" s="150">
        <f t="shared" si="105"/>
        <v>1.0000071094933065</v>
      </c>
      <c r="Y118" s="150">
        <f t="shared" si="106"/>
        <v>1</v>
      </c>
      <c r="Z118" s="152" t="s">
        <v>231</v>
      </c>
      <c r="AA118" s="43" t="s">
        <v>233</v>
      </c>
      <c r="AB118" s="42">
        <v>2000</v>
      </c>
    </row>
    <row r="119" spans="1:28" s="5" customFormat="1" ht="11.25" customHeight="1">
      <c r="A119" s="202"/>
      <c r="B119" s="51">
        <v>101</v>
      </c>
      <c r="C119" s="51" t="s">
        <v>51</v>
      </c>
      <c r="D119" s="51" t="s">
        <v>50</v>
      </c>
      <c r="E119" s="51" t="s">
        <v>3</v>
      </c>
      <c r="F119" s="52" t="s">
        <v>214</v>
      </c>
      <c r="G119" s="51">
        <v>46</v>
      </c>
      <c r="H119" s="51">
        <v>11</v>
      </c>
      <c r="I119" s="51">
        <v>19</v>
      </c>
      <c r="J119" s="51">
        <v>2000</v>
      </c>
      <c r="K119" s="51">
        <v>128</v>
      </c>
      <c r="L119" s="51">
        <v>128</v>
      </c>
      <c r="M119" s="171">
        <f t="shared" si="100"/>
        <v>1</v>
      </c>
      <c r="N119" s="51">
        <v>101</v>
      </c>
      <c r="O119" s="51">
        <v>16013</v>
      </c>
      <c r="P119" s="51">
        <v>16013</v>
      </c>
      <c r="Q119" s="51">
        <v>16013</v>
      </c>
      <c r="R119" s="82">
        <v>400</v>
      </c>
      <c r="S119" s="82">
        <v>178</v>
      </c>
      <c r="T119" s="82">
        <f t="shared" si="101"/>
        <v>43.871232876712327</v>
      </c>
      <c r="U119" s="82">
        <f t="shared" si="102"/>
        <v>200</v>
      </c>
      <c r="V119" s="82">
        <f t="shared" si="103"/>
        <v>1390.625</v>
      </c>
      <c r="W119" s="82">
        <f t="shared" si="104"/>
        <v>342.74400684931504</v>
      </c>
      <c r="X119" s="148">
        <f t="shared" si="105"/>
        <v>1</v>
      </c>
      <c r="Y119" s="148">
        <f t="shared" si="106"/>
        <v>1</v>
      </c>
      <c r="Z119" s="148">
        <f t="shared" si="107"/>
        <v>0.24646760043096813</v>
      </c>
      <c r="AA119" s="52" t="s">
        <v>232</v>
      </c>
      <c r="AB119" s="51">
        <v>2775</v>
      </c>
    </row>
    <row r="120" spans="1:28" s="5" customFormat="1" ht="11.25" customHeight="1">
      <c r="A120" s="202"/>
      <c r="B120" s="37">
        <v>102</v>
      </c>
      <c r="C120" s="51" t="s">
        <v>49</v>
      </c>
      <c r="D120" s="51" t="s">
        <v>49</v>
      </c>
      <c r="E120" s="51" t="s">
        <v>3</v>
      </c>
      <c r="F120" s="52" t="s">
        <v>215</v>
      </c>
      <c r="G120" s="51">
        <v>25</v>
      </c>
      <c r="H120" s="51">
        <v>4</v>
      </c>
      <c r="I120" s="51">
        <v>26</v>
      </c>
      <c r="J120" s="51">
        <v>4870</v>
      </c>
      <c r="K120" s="51">
        <v>4392</v>
      </c>
      <c r="L120" s="51">
        <v>4392</v>
      </c>
      <c r="M120" s="171">
        <f t="shared" si="100"/>
        <v>1</v>
      </c>
      <c r="N120" s="37">
        <v>102</v>
      </c>
      <c r="O120" s="51">
        <v>584583</v>
      </c>
      <c r="P120" s="51">
        <v>452678</v>
      </c>
      <c r="Q120" s="51">
        <v>451678</v>
      </c>
      <c r="R120" s="82">
        <v>2310</v>
      </c>
      <c r="S120" s="82">
        <v>2100</v>
      </c>
      <c r="T120" s="82">
        <f t="shared" si="101"/>
        <v>1601.5972602739726</v>
      </c>
      <c r="U120" s="82">
        <f t="shared" si="102"/>
        <v>474.33264887063655</v>
      </c>
      <c r="V120" s="82">
        <f t="shared" si="103"/>
        <v>478.14207650273221</v>
      </c>
      <c r="W120" s="82">
        <f t="shared" si="104"/>
        <v>364.66239988023051</v>
      </c>
      <c r="X120" s="148">
        <f t="shared" si="105"/>
        <v>0.77436052707656566</v>
      </c>
      <c r="Y120" s="148">
        <f t="shared" si="106"/>
        <v>0.77264990600137196</v>
      </c>
      <c r="Z120" s="148">
        <f t="shared" si="107"/>
        <v>0.76266536203522506</v>
      </c>
      <c r="AA120" s="66" t="s">
        <v>233</v>
      </c>
      <c r="AB120" s="65">
        <v>1840</v>
      </c>
    </row>
    <row r="121" spans="1:28" s="110" customFormat="1" ht="11.25" customHeight="1" thickBot="1">
      <c r="A121" s="202"/>
      <c r="B121" s="75">
        <v>103</v>
      </c>
      <c r="C121" s="78" t="s">
        <v>48</v>
      </c>
      <c r="D121" s="78" t="s">
        <v>222</v>
      </c>
      <c r="E121" s="78" t="s">
        <v>3</v>
      </c>
      <c r="F121" s="79" t="s">
        <v>215</v>
      </c>
      <c r="G121" s="78">
        <v>29</v>
      </c>
      <c r="H121" s="78">
        <v>3</v>
      </c>
      <c r="I121" s="78">
        <v>31</v>
      </c>
      <c r="J121" s="78">
        <v>4749</v>
      </c>
      <c r="K121" s="78">
        <v>4449</v>
      </c>
      <c r="L121" s="78">
        <v>4449</v>
      </c>
      <c r="M121" s="169">
        <f t="shared" si="100"/>
        <v>1</v>
      </c>
      <c r="N121" s="75">
        <v>103</v>
      </c>
      <c r="O121" s="78">
        <v>656518</v>
      </c>
      <c r="P121" s="78">
        <v>433670</v>
      </c>
      <c r="Q121" s="78">
        <v>433670</v>
      </c>
      <c r="R121" s="80">
        <v>2079</v>
      </c>
      <c r="S121" s="80">
        <v>2335</v>
      </c>
      <c r="T121" s="80">
        <f t="shared" si="101"/>
        <v>1798.6794520547944</v>
      </c>
      <c r="U121" s="80">
        <f t="shared" si="102"/>
        <v>437.77637397346808</v>
      </c>
      <c r="V121" s="80">
        <f t="shared" si="103"/>
        <v>524.83704203191724</v>
      </c>
      <c r="W121" s="80">
        <f t="shared" si="104"/>
        <v>404.28848101928401</v>
      </c>
      <c r="X121" s="153">
        <f t="shared" si="105"/>
        <v>0.66056071577626208</v>
      </c>
      <c r="Y121" s="153">
        <f t="shared" si="106"/>
        <v>0.66056071577626208</v>
      </c>
      <c r="Z121" s="153">
        <f t="shared" si="107"/>
        <v>0.7703123991669355</v>
      </c>
      <c r="AA121" s="79" t="s">
        <v>234</v>
      </c>
      <c r="AB121" s="78">
        <v>2340</v>
      </c>
    </row>
    <row r="122" spans="1:28" s="5" customFormat="1" ht="11.25" customHeight="1" thickTop="1">
      <c r="A122" s="202"/>
      <c r="B122" s="106"/>
      <c r="C122" s="107"/>
      <c r="D122" s="107" t="s">
        <v>1</v>
      </c>
      <c r="E122" s="28"/>
      <c r="F122" s="108"/>
      <c r="G122" s="28"/>
      <c r="H122" s="28"/>
      <c r="I122" s="28"/>
      <c r="J122" s="28">
        <f>SUM(J115:J121)</f>
        <v>17769</v>
      </c>
      <c r="K122" s="28">
        <f t="shared" ref="K122:L122" si="108">SUM(K115:K121)</f>
        <v>13523</v>
      </c>
      <c r="L122" s="28">
        <f t="shared" si="108"/>
        <v>13526</v>
      </c>
      <c r="M122" s="187">
        <f t="shared" si="100"/>
        <v>0.99977820493863667</v>
      </c>
      <c r="N122" s="106"/>
      <c r="O122" s="28">
        <f t="shared" ref="O122:T122" si="109">SUM(O115:O121)</f>
        <v>1772036</v>
      </c>
      <c r="P122" s="28">
        <f t="shared" si="109"/>
        <v>1368288</v>
      </c>
      <c r="Q122" s="28">
        <f t="shared" si="109"/>
        <v>1367027</v>
      </c>
      <c r="R122" s="28">
        <f t="shared" si="109"/>
        <v>7616</v>
      </c>
      <c r="S122" s="28">
        <f t="shared" si="109"/>
        <v>6178</v>
      </c>
      <c r="T122" s="28">
        <f t="shared" si="109"/>
        <v>4854.8931506849312</v>
      </c>
      <c r="U122" s="28">
        <f t="shared" ref="U122" si="110">(R122/J122)*1000</f>
        <v>428.61162699082672</v>
      </c>
      <c r="V122" s="28">
        <f t="shared" ref="V122" si="111">(S122/K122)*1000</f>
        <v>456.85129039414329</v>
      </c>
      <c r="W122" s="28">
        <f t="shared" ref="W122" si="112">(T122/K122)*1000</f>
        <v>359.01006808289071</v>
      </c>
      <c r="X122" s="186">
        <f t="shared" ref="X122" si="113">P122/O122</f>
        <v>0.77215587042249711</v>
      </c>
      <c r="Y122" s="186">
        <f t="shared" ref="Y122" si="114">Q122/O122</f>
        <v>0.77144425959743479</v>
      </c>
      <c r="Z122" s="186">
        <f t="shared" ref="Z122" si="115">T122/S122</f>
        <v>0.78583573173922483</v>
      </c>
      <c r="AA122" s="98" t="s">
        <v>240</v>
      </c>
      <c r="AB122" s="109">
        <f>AVERAGE(AB115:AB121)</f>
        <v>2242.4285714285716</v>
      </c>
    </row>
    <row r="123" spans="1:28" s="5" customFormat="1" ht="11.25" customHeight="1">
      <c r="A123" s="205"/>
      <c r="B123" s="58"/>
      <c r="C123" s="60"/>
      <c r="D123" s="60"/>
      <c r="E123" s="54"/>
      <c r="F123" s="59"/>
      <c r="G123" s="54"/>
      <c r="H123" s="54"/>
      <c r="I123" s="54"/>
      <c r="J123" s="57"/>
      <c r="K123" s="57"/>
      <c r="L123" s="57"/>
      <c r="M123" s="177"/>
      <c r="N123" s="58"/>
      <c r="O123" s="57"/>
      <c r="P123" s="57"/>
      <c r="Q123" s="57"/>
      <c r="R123" s="57"/>
      <c r="S123" s="57"/>
      <c r="T123" s="57"/>
      <c r="U123" s="57"/>
      <c r="V123" s="57"/>
      <c r="W123" s="57"/>
      <c r="X123" s="69"/>
      <c r="Y123" s="69"/>
      <c r="Z123" s="69"/>
      <c r="AA123" s="55"/>
      <c r="AB123" s="54"/>
    </row>
    <row r="124" spans="1:28" s="5" customFormat="1" ht="11.25" customHeight="1">
      <c r="A124" s="206" t="s">
        <v>243</v>
      </c>
      <c r="B124" s="37">
        <v>104</v>
      </c>
      <c r="C124" s="37" t="s">
        <v>43</v>
      </c>
      <c r="D124" s="37" t="s">
        <v>47</v>
      </c>
      <c r="E124" s="37" t="s">
        <v>19</v>
      </c>
      <c r="F124" s="38" t="s">
        <v>215</v>
      </c>
      <c r="G124" s="37">
        <v>17</v>
      </c>
      <c r="H124" s="37">
        <v>12</v>
      </c>
      <c r="I124" s="37">
        <v>27</v>
      </c>
      <c r="J124" s="37">
        <v>1060</v>
      </c>
      <c r="K124" s="37">
        <v>810</v>
      </c>
      <c r="L124" s="37">
        <v>810</v>
      </c>
      <c r="M124" s="163">
        <f t="shared" ref="M124:M132" si="116">K124/L124</f>
        <v>1</v>
      </c>
      <c r="N124" s="37">
        <v>104</v>
      </c>
      <c r="O124" s="37">
        <v>97355</v>
      </c>
      <c r="P124" s="37">
        <v>96902</v>
      </c>
      <c r="Q124" s="37">
        <v>96282</v>
      </c>
      <c r="R124" s="37">
        <v>563</v>
      </c>
      <c r="S124" s="37">
        <v>519</v>
      </c>
      <c r="T124" s="37">
        <f t="shared" ref="T124:T131" si="117">O124/365</f>
        <v>266.72602739726028</v>
      </c>
      <c r="U124" s="37">
        <f t="shared" ref="U124:U131" si="118">(R124/J124)*1000</f>
        <v>531.13207547169816</v>
      </c>
      <c r="V124" s="37">
        <f t="shared" ref="V124:V131" si="119">(S124/K124)*1000</f>
        <v>640.74074074074076</v>
      </c>
      <c r="W124" s="37">
        <f t="shared" ref="W124:W131" si="120">(T124/K124)*1000</f>
        <v>329.29139184846952</v>
      </c>
      <c r="X124" s="142">
        <f t="shared" ref="X124:X131" si="121">P124/O124</f>
        <v>0.99534692619793541</v>
      </c>
      <c r="Y124" s="142">
        <f t="shared" ref="Y124:Y131" si="122">Q124/O124</f>
        <v>0.98897848081762618</v>
      </c>
      <c r="Z124" s="142">
        <f t="shared" ref="Z124:Z131" si="123">T124/S124</f>
        <v>0.51392298149761129</v>
      </c>
      <c r="AA124" s="38" t="s">
        <v>234</v>
      </c>
      <c r="AB124" s="37">
        <v>1830</v>
      </c>
    </row>
    <row r="125" spans="1:28" s="5" customFormat="1" ht="11.25" customHeight="1">
      <c r="A125" s="207"/>
      <c r="B125" s="45">
        <v>105</v>
      </c>
      <c r="C125" s="49" t="s">
        <v>43</v>
      </c>
      <c r="D125" s="49" t="s">
        <v>46</v>
      </c>
      <c r="E125" s="45" t="s">
        <v>19</v>
      </c>
      <c r="F125" s="48" t="s">
        <v>215</v>
      </c>
      <c r="G125" s="45">
        <v>19</v>
      </c>
      <c r="H125" s="45">
        <v>7</v>
      </c>
      <c r="I125" s="45">
        <v>10</v>
      </c>
      <c r="J125" s="45">
        <v>1190</v>
      </c>
      <c r="K125" s="45">
        <v>855</v>
      </c>
      <c r="L125" s="45">
        <v>891</v>
      </c>
      <c r="M125" s="179">
        <f t="shared" si="116"/>
        <v>0.95959595959595956</v>
      </c>
      <c r="N125" s="45">
        <v>105</v>
      </c>
      <c r="O125" s="45">
        <v>103104</v>
      </c>
      <c r="P125" s="45">
        <v>102222</v>
      </c>
      <c r="Q125" s="45">
        <v>100557</v>
      </c>
      <c r="R125" s="45">
        <v>626</v>
      </c>
      <c r="S125" s="45">
        <v>605</v>
      </c>
      <c r="T125" s="45">
        <f t="shared" si="117"/>
        <v>282.47671232876712</v>
      </c>
      <c r="U125" s="45">
        <f t="shared" si="118"/>
        <v>526.05042016806726</v>
      </c>
      <c r="V125" s="45">
        <f t="shared" si="119"/>
        <v>707.60233918128654</v>
      </c>
      <c r="W125" s="45">
        <f t="shared" si="120"/>
        <v>330.38211968276852</v>
      </c>
      <c r="X125" s="154">
        <f t="shared" si="121"/>
        <v>0.99144553072625696</v>
      </c>
      <c r="Y125" s="154">
        <f t="shared" si="122"/>
        <v>0.97529678770949724</v>
      </c>
      <c r="Z125" s="154">
        <f t="shared" si="123"/>
        <v>0.46690365674176382</v>
      </c>
      <c r="AA125" s="46" t="s">
        <v>234</v>
      </c>
      <c r="AB125" s="45">
        <v>1830</v>
      </c>
    </row>
    <row r="126" spans="1:28" s="5" customFormat="1" ht="11.25" customHeight="1">
      <c r="A126" s="207"/>
      <c r="B126" s="37">
        <v>106</v>
      </c>
      <c r="C126" s="49" t="s">
        <v>43</v>
      </c>
      <c r="D126" s="49" t="s">
        <v>45</v>
      </c>
      <c r="E126" s="45" t="s">
        <v>13</v>
      </c>
      <c r="F126" s="48" t="s">
        <v>214</v>
      </c>
      <c r="G126" s="45">
        <v>32</v>
      </c>
      <c r="H126" s="45">
        <v>12</v>
      </c>
      <c r="I126" s="45">
        <v>1</v>
      </c>
      <c r="J126" s="45">
        <v>120</v>
      </c>
      <c r="K126" s="45">
        <v>53</v>
      </c>
      <c r="L126" s="45">
        <v>53</v>
      </c>
      <c r="M126" s="179">
        <f t="shared" si="116"/>
        <v>1</v>
      </c>
      <c r="N126" s="37">
        <v>106</v>
      </c>
      <c r="O126" s="45">
        <v>9957</v>
      </c>
      <c r="P126" s="45">
        <v>9957</v>
      </c>
      <c r="Q126" s="45">
        <v>9952</v>
      </c>
      <c r="R126" s="45">
        <v>86</v>
      </c>
      <c r="S126" s="45">
        <v>50</v>
      </c>
      <c r="T126" s="45">
        <f t="shared" si="117"/>
        <v>27.279452054794522</v>
      </c>
      <c r="U126" s="45">
        <f t="shared" si="118"/>
        <v>716.66666666666663</v>
      </c>
      <c r="V126" s="45">
        <f t="shared" si="119"/>
        <v>943.39622641509436</v>
      </c>
      <c r="W126" s="45">
        <f t="shared" si="120"/>
        <v>514.7066425432929</v>
      </c>
      <c r="X126" s="154">
        <f t="shared" si="121"/>
        <v>1</v>
      </c>
      <c r="Y126" s="154">
        <f t="shared" si="122"/>
        <v>0.99949784071507486</v>
      </c>
      <c r="Z126" s="154">
        <f t="shared" si="123"/>
        <v>0.54558904109589046</v>
      </c>
      <c r="AA126" s="46" t="s">
        <v>235</v>
      </c>
      <c r="AB126" s="45">
        <v>1000</v>
      </c>
    </row>
    <row r="127" spans="1:28" s="5" customFormat="1" ht="11.25" customHeight="1">
      <c r="A127" s="207"/>
      <c r="B127" s="45">
        <v>107</v>
      </c>
      <c r="C127" s="35" t="s">
        <v>43</v>
      </c>
      <c r="D127" s="35" t="s">
        <v>44</v>
      </c>
      <c r="E127" s="35" t="s">
        <v>13</v>
      </c>
      <c r="F127" s="36" t="s">
        <v>215</v>
      </c>
      <c r="G127" s="35">
        <v>1</v>
      </c>
      <c r="H127" s="35">
        <v>12</v>
      </c>
      <c r="I127" s="35">
        <v>5</v>
      </c>
      <c r="J127" s="35">
        <v>180</v>
      </c>
      <c r="K127" s="35">
        <v>113</v>
      </c>
      <c r="L127" s="35">
        <v>113</v>
      </c>
      <c r="M127" s="162">
        <f t="shared" si="116"/>
        <v>1</v>
      </c>
      <c r="N127" s="45">
        <v>107</v>
      </c>
      <c r="O127" s="35">
        <v>11510</v>
      </c>
      <c r="P127" s="35">
        <v>11330</v>
      </c>
      <c r="Q127" s="35">
        <v>11230</v>
      </c>
      <c r="R127" s="35">
        <v>66</v>
      </c>
      <c r="S127" s="35">
        <v>55</v>
      </c>
      <c r="T127" s="35">
        <f t="shared" si="117"/>
        <v>31.534246575342465</v>
      </c>
      <c r="U127" s="35">
        <f t="shared" si="118"/>
        <v>366.66666666666663</v>
      </c>
      <c r="V127" s="35">
        <f t="shared" si="119"/>
        <v>486.72566371681415</v>
      </c>
      <c r="W127" s="35">
        <f t="shared" si="120"/>
        <v>279.06412898533154</v>
      </c>
      <c r="X127" s="141">
        <f t="shared" si="121"/>
        <v>0.9843614248479583</v>
      </c>
      <c r="Y127" s="141">
        <f t="shared" si="122"/>
        <v>0.97567332754126845</v>
      </c>
      <c r="Z127" s="141">
        <f t="shared" si="123"/>
        <v>0.5733499377334994</v>
      </c>
      <c r="AA127" s="36" t="s">
        <v>234</v>
      </c>
      <c r="AB127" s="35">
        <v>500</v>
      </c>
    </row>
    <row r="128" spans="1:28" s="5" customFormat="1" ht="11.25" customHeight="1">
      <c r="A128" s="207"/>
      <c r="B128" s="40">
        <v>108</v>
      </c>
      <c r="C128" s="40" t="s">
        <v>43</v>
      </c>
      <c r="D128" s="40" t="s">
        <v>42</v>
      </c>
      <c r="E128" s="40" t="s">
        <v>13</v>
      </c>
      <c r="F128" s="41" t="s">
        <v>215</v>
      </c>
      <c r="G128" s="40">
        <v>21</v>
      </c>
      <c r="H128" s="40">
        <v>3</v>
      </c>
      <c r="I128" s="40">
        <v>24</v>
      </c>
      <c r="J128" s="40">
        <v>130</v>
      </c>
      <c r="K128" s="40">
        <v>72</v>
      </c>
      <c r="L128" s="40">
        <v>72</v>
      </c>
      <c r="M128" s="168">
        <f t="shared" si="116"/>
        <v>1</v>
      </c>
      <c r="N128" s="40">
        <v>108</v>
      </c>
      <c r="O128" s="40">
        <v>8025</v>
      </c>
      <c r="P128" s="40">
        <v>7985</v>
      </c>
      <c r="Q128" s="40">
        <v>7980</v>
      </c>
      <c r="R128" s="40">
        <v>59</v>
      </c>
      <c r="S128" s="40">
        <v>50</v>
      </c>
      <c r="T128" s="40">
        <f t="shared" si="117"/>
        <v>21.986301369863014</v>
      </c>
      <c r="U128" s="40">
        <f t="shared" si="118"/>
        <v>453.84615384615387</v>
      </c>
      <c r="V128" s="40">
        <f t="shared" si="119"/>
        <v>694.44444444444446</v>
      </c>
      <c r="W128" s="40">
        <f t="shared" si="120"/>
        <v>305.365296803653</v>
      </c>
      <c r="X128" s="146">
        <f t="shared" si="121"/>
        <v>0.99501557632398752</v>
      </c>
      <c r="Y128" s="146">
        <f t="shared" si="122"/>
        <v>0.99439252336448603</v>
      </c>
      <c r="Z128" s="146">
        <f t="shared" si="123"/>
        <v>0.4397260273972603</v>
      </c>
      <c r="AA128" s="41" t="s">
        <v>232</v>
      </c>
      <c r="AB128" s="40">
        <v>2500</v>
      </c>
    </row>
    <row r="129" spans="1:28" s="5" customFormat="1" ht="11.25" customHeight="1">
      <c r="A129" s="207"/>
      <c r="B129" s="64">
        <v>109</v>
      </c>
      <c r="C129" s="51" t="s">
        <v>41</v>
      </c>
      <c r="D129" s="51" t="s">
        <v>40</v>
      </c>
      <c r="E129" s="51" t="s">
        <v>16</v>
      </c>
      <c r="F129" s="52" t="s">
        <v>214</v>
      </c>
      <c r="G129" s="51">
        <v>63</v>
      </c>
      <c r="H129" s="51">
        <v>4</v>
      </c>
      <c r="I129" s="51">
        <v>18</v>
      </c>
      <c r="J129" s="51">
        <v>154</v>
      </c>
      <c r="K129" s="51">
        <v>71</v>
      </c>
      <c r="L129" s="51">
        <v>74</v>
      </c>
      <c r="M129" s="171">
        <f t="shared" si="116"/>
        <v>0.95945945945945943</v>
      </c>
      <c r="N129" s="64">
        <v>109</v>
      </c>
      <c r="O129" s="51">
        <v>21410</v>
      </c>
      <c r="P129" s="51">
        <v>11337</v>
      </c>
      <c r="Q129" s="51">
        <v>11337</v>
      </c>
      <c r="R129" s="51">
        <v>280</v>
      </c>
      <c r="S129" s="51">
        <v>102</v>
      </c>
      <c r="T129" s="51">
        <f t="shared" si="117"/>
        <v>58.657534246575345</v>
      </c>
      <c r="U129" s="51">
        <f t="shared" si="118"/>
        <v>1818.181818181818</v>
      </c>
      <c r="V129" s="51">
        <f t="shared" si="119"/>
        <v>1436.6197183098593</v>
      </c>
      <c r="W129" s="51">
        <f t="shared" si="120"/>
        <v>826.16245417711752</v>
      </c>
      <c r="X129" s="138">
        <f t="shared" si="121"/>
        <v>0.52951891639420834</v>
      </c>
      <c r="Y129" s="138">
        <f t="shared" si="122"/>
        <v>0.52951891639420834</v>
      </c>
      <c r="Z129" s="138">
        <f t="shared" si="123"/>
        <v>0.57507386516250336</v>
      </c>
      <c r="AA129" s="52" t="s">
        <v>232</v>
      </c>
      <c r="AB129" s="51">
        <v>1720</v>
      </c>
    </row>
    <row r="130" spans="1:28" s="5" customFormat="1" ht="11.25" customHeight="1">
      <c r="A130" s="207"/>
      <c r="B130" s="37">
        <v>110</v>
      </c>
      <c r="C130" s="35" t="s">
        <v>39</v>
      </c>
      <c r="D130" s="35" t="s">
        <v>223</v>
      </c>
      <c r="E130" s="35" t="s">
        <v>3</v>
      </c>
      <c r="F130" s="36" t="s">
        <v>215</v>
      </c>
      <c r="G130" s="35">
        <v>29</v>
      </c>
      <c r="H130" s="35">
        <v>3</v>
      </c>
      <c r="I130" s="35">
        <v>31</v>
      </c>
      <c r="J130" s="35">
        <v>2540</v>
      </c>
      <c r="K130" s="35">
        <v>2293</v>
      </c>
      <c r="L130" s="35">
        <v>2416</v>
      </c>
      <c r="M130" s="162">
        <f t="shared" si="116"/>
        <v>0.94908940397350994</v>
      </c>
      <c r="N130" s="37">
        <v>110</v>
      </c>
      <c r="O130" s="35">
        <v>609445</v>
      </c>
      <c r="P130" s="35">
        <v>303622</v>
      </c>
      <c r="Q130" s="35">
        <v>303622</v>
      </c>
      <c r="R130" s="35">
        <v>5300</v>
      </c>
      <c r="S130" s="35">
        <v>5000</v>
      </c>
      <c r="T130" s="35">
        <f t="shared" si="117"/>
        <v>1669.7123287671234</v>
      </c>
      <c r="U130" s="35">
        <f t="shared" si="118"/>
        <v>2086.6141732283463</v>
      </c>
      <c r="V130" s="35">
        <f t="shared" si="119"/>
        <v>2180.5494984736151</v>
      </c>
      <c r="W130" s="35">
        <f t="shared" si="120"/>
        <v>728.17807621767258</v>
      </c>
      <c r="X130" s="141">
        <f t="shared" si="121"/>
        <v>0.49819425871079426</v>
      </c>
      <c r="Y130" s="141">
        <f t="shared" si="122"/>
        <v>0.49819425871079426</v>
      </c>
      <c r="Z130" s="136">
        <f t="shared" si="123"/>
        <v>0.33394246575342468</v>
      </c>
      <c r="AA130" s="70" t="s">
        <v>233</v>
      </c>
      <c r="AB130" s="44">
        <v>2160</v>
      </c>
    </row>
    <row r="131" spans="1:28" s="5" customFormat="1" ht="11.25" customHeight="1" thickBot="1">
      <c r="A131" s="207"/>
      <c r="B131" s="45">
        <v>111</v>
      </c>
      <c r="C131" s="33" t="s">
        <v>39</v>
      </c>
      <c r="D131" s="33" t="s">
        <v>38</v>
      </c>
      <c r="E131" s="33" t="s">
        <v>13</v>
      </c>
      <c r="F131" s="34" t="s">
        <v>214</v>
      </c>
      <c r="G131" s="33">
        <v>32</v>
      </c>
      <c r="H131" s="33">
        <v>2</v>
      </c>
      <c r="I131" s="33">
        <v>18</v>
      </c>
      <c r="J131" s="33">
        <v>180</v>
      </c>
      <c r="K131" s="33">
        <v>24</v>
      </c>
      <c r="L131" s="33">
        <v>24</v>
      </c>
      <c r="M131" s="180">
        <f t="shared" si="116"/>
        <v>1</v>
      </c>
      <c r="N131" s="45">
        <v>111</v>
      </c>
      <c r="O131" s="33">
        <v>3060</v>
      </c>
      <c r="P131" s="33">
        <v>3060</v>
      </c>
      <c r="Q131" s="33">
        <v>3060</v>
      </c>
      <c r="R131" s="33">
        <v>27</v>
      </c>
      <c r="S131" s="33">
        <v>27</v>
      </c>
      <c r="T131" s="33">
        <f t="shared" si="117"/>
        <v>8.3835616438356162</v>
      </c>
      <c r="U131" s="33">
        <f t="shared" si="118"/>
        <v>150</v>
      </c>
      <c r="V131" s="33">
        <f t="shared" si="119"/>
        <v>1125</v>
      </c>
      <c r="W131" s="33">
        <f t="shared" si="120"/>
        <v>349.3150684931507</v>
      </c>
      <c r="X131" s="155">
        <f t="shared" si="121"/>
        <v>1</v>
      </c>
      <c r="Y131" s="155">
        <f t="shared" si="122"/>
        <v>1</v>
      </c>
      <c r="Z131" s="156">
        <f t="shared" si="123"/>
        <v>0.31050228310502281</v>
      </c>
      <c r="AA131" s="102" t="s">
        <v>236</v>
      </c>
      <c r="AB131" s="157">
        <v>0</v>
      </c>
    </row>
    <row r="132" spans="1:28" s="5" customFormat="1" ht="11.25" customHeight="1" thickTop="1">
      <c r="A132" s="207"/>
      <c r="B132" s="29"/>
      <c r="C132" s="32"/>
      <c r="D132" s="32" t="s">
        <v>1</v>
      </c>
      <c r="E132" s="30"/>
      <c r="F132" s="31"/>
      <c r="G132" s="30"/>
      <c r="H132" s="30"/>
      <c r="I132" s="30"/>
      <c r="J132" s="28">
        <f>SUM(J124:J131)</f>
        <v>5554</v>
      </c>
      <c r="K132" s="28">
        <f t="shared" ref="K132:L132" si="124">SUM(K124:K131)</f>
        <v>4291</v>
      </c>
      <c r="L132" s="28">
        <f t="shared" si="124"/>
        <v>4453</v>
      </c>
      <c r="M132" s="170">
        <f t="shared" si="116"/>
        <v>0.96362003143947905</v>
      </c>
      <c r="N132" s="29"/>
      <c r="O132" s="28">
        <f t="shared" ref="O132:T132" si="125">SUM(O124:O131)</f>
        <v>863866</v>
      </c>
      <c r="P132" s="28">
        <f t="shared" si="125"/>
        <v>546415</v>
      </c>
      <c r="Q132" s="28">
        <f t="shared" si="125"/>
        <v>544020</v>
      </c>
      <c r="R132" s="28">
        <f t="shared" si="125"/>
        <v>7007</v>
      </c>
      <c r="S132" s="28">
        <f t="shared" si="125"/>
        <v>6408</v>
      </c>
      <c r="T132" s="28">
        <f t="shared" si="125"/>
        <v>2366.7561643835616</v>
      </c>
      <c r="U132" s="28">
        <f t="shared" ref="U132" si="126">(R132/J132)*1000</f>
        <v>1261.6132517104791</v>
      </c>
      <c r="V132" s="28">
        <f t="shared" ref="V132" si="127">(S132/K132)*1000</f>
        <v>1493.358191563738</v>
      </c>
      <c r="W132" s="28">
        <f t="shared" ref="W132" si="128">(T132/K132)*1000</f>
        <v>551.56284418167365</v>
      </c>
      <c r="X132" s="186">
        <f t="shared" ref="X132" si="129">P132/O132</f>
        <v>0.63252286813001091</v>
      </c>
      <c r="Y132" s="186">
        <f t="shared" ref="Y132" si="130">Q132/O132</f>
        <v>0.62975044740735253</v>
      </c>
      <c r="Z132" s="186">
        <f t="shared" ref="Z132" si="131">T132/S132</f>
        <v>0.36934397072152958</v>
      </c>
      <c r="AA132" s="27" t="s">
        <v>240</v>
      </c>
      <c r="AB132" s="26">
        <f>AVERAGE(AB124:AB131)</f>
        <v>1442.5</v>
      </c>
    </row>
    <row r="133" spans="1:28" s="5" customFormat="1" ht="11.25" customHeight="1">
      <c r="A133" s="208"/>
      <c r="B133" s="58"/>
      <c r="C133" s="60"/>
      <c r="D133" s="60"/>
      <c r="E133" s="54"/>
      <c r="F133" s="59"/>
      <c r="G133" s="54"/>
      <c r="H133" s="54"/>
      <c r="I133" s="54"/>
      <c r="J133" s="57"/>
      <c r="K133" s="57"/>
      <c r="L133" s="57"/>
      <c r="M133" s="177"/>
      <c r="N133" s="58"/>
      <c r="O133" s="57"/>
      <c r="P133" s="57"/>
      <c r="Q133" s="57"/>
      <c r="R133" s="57"/>
      <c r="S133" s="57"/>
      <c r="T133" s="57"/>
      <c r="U133" s="57"/>
      <c r="V133" s="57"/>
      <c r="W133" s="57"/>
      <c r="X133" s="69"/>
      <c r="Y133" s="69"/>
      <c r="Z133" s="69"/>
      <c r="AA133" s="55"/>
      <c r="AB133" s="54"/>
    </row>
    <row r="134" spans="1:28" s="5" customFormat="1" ht="11.25" customHeight="1">
      <c r="A134" s="204" t="s">
        <v>32</v>
      </c>
      <c r="B134" s="37">
        <v>112</v>
      </c>
      <c r="C134" s="37" t="s">
        <v>36</v>
      </c>
      <c r="D134" s="37" t="s">
        <v>37</v>
      </c>
      <c r="E134" s="37" t="s">
        <v>13</v>
      </c>
      <c r="F134" s="38" t="s">
        <v>215</v>
      </c>
      <c r="G134" s="37">
        <v>17</v>
      </c>
      <c r="H134" s="37">
        <v>1</v>
      </c>
      <c r="I134" s="37">
        <v>20</v>
      </c>
      <c r="J134" s="37">
        <v>370</v>
      </c>
      <c r="K134" s="111">
        <v>223</v>
      </c>
      <c r="L134" s="111">
        <v>223</v>
      </c>
      <c r="M134" s="163">
        <f t="shared" ref="M134:M143" si="132">K134/L134</f>
        <v>1</v>
      </c>
      <c r="N134" s="37">
        <v>112</v>
      </c>
      <c r="O134" s="37">
        <v>31200</v>
      </c>
      <c r="P134" s="37">
        <v>31200</v>
      </c>
      <c r="Q134" s="37">
        <v>31200</v>
      </c>
      <c r="R134" s="37">
        <v>180</v>
      </c>
      <c r="S134" s="37">
        <v>180</v>
      </c>
      <c r="T134" s="37">
        <f t="shared" ref="T134:T142" si="133">O134/365</f>
        <v>85.479452054794521</v>
      </c>
      <c r="U134" s="37">
        <f t="shared" ref="U134:U142" si="134">(R134/J134)*1000</f>
        <v>486.48648648648651</v>
      </c>
      <c r="V134" s="37">
        <f t="shared" ref="V134:V142" si="135">(S134/K134)*1000</f>
        <v>807.17488789237666</v>
      </c>
      <c r="W134" s="37">
        <f t="shared" ref="W134:W142" si="136">(T134/K134)*1000</f>
        <v>383.31592849683642</v>
      </c>
      <c r="X134" s="142">
        <f t="shared" ref="X134:X142" si="137">P134/O134</f>
        <v>1</v>
      </c>
      <c r="Y134" s="142">
        <f t="shared" ref="Y134:Y142" si="138">Q134/O134</f>
        <v>1</v>
      </c>
      <c r="Z134" s="142">
        <f t="shared" ref="Z134:Z142" si="139">T134/S134</f>
        <v>0.47488584474885848</v>
      </c>
      <c r="AA134" s="38" t="s">
        <v>235</v>
      </c>
      <c r="AB134" s="85">
        <v>1500</v>
      </c>
    </row>
    <row r="135" spans="1:28" s="5" customFormat="1" ht="11.25" customHeight="1">
      <c r="A135" s="202"/>
      <c r="B135" s="40">
        <v>113</v>
      </c>
      <c r="C135" s="47" t="s">
        <v>36</v>
      </c>
      <c r="D135" s="47" t="s">
        <v>35</v>
      </c>
      <c r="E135" s="47" t="s">
        <v>13</v>
      </c>
      <c r="F135" s="61" t="s">
        <v>214</v>
      </c>
      <c r="G135" s="47">
        <v>4</v>
      </c>
      <c r="H135" s="47">
        <v>3</v>
      </c>
      <c r="I135" s="47">
        <v>30</v>
      </c>
      <c r="J135" s="47">
        <v>900</v>
      </c>
      <c r="K135" s="112">
        <v>400</v>
      </c>
      <c r="L135" s="112">
        <v>400</v>
      </c>
      <c r="M135" s="164">
        <f t="shared" si="132"/>
        <v>1</v>
      </c>
      <c r="N135" s="40">
        <v>113</v>
      </c>
      <c r="O135" s="47">
        <v>75006</v>
      </c>
      <c r="P135" s="47">
        <v>75006</v>
      </c>
      <c r="Q135" s="47">
        <v>75006</v>
      </c>
      <c r="R135" s="47">
        <v>270</v>
      </c>
      <c r="S135" s="47">
        <v>235</v>
      </c>
      <c r="T135" s="47">
        <f t="shared" si="133"/>
        <v>205.49589041095891</v>
      </c>
      <c r="U135" s="47">
        <f t="shared" si="134"/>
        <v>300</v>
      </c>
      <c r="V135" s="68">
        <f t="shared" si="135"/>
        <v>587.5</v>
      </c>
      <c r="W135" s="68">
        <f t="shared" si="136"/>
        <v>513.7397260273973</v>
      </c>
      <c r="X135" s="143">
        <f t="shared" si="137"/>
        <v>1</v>
      </c>
      <c r="Y135" s="143">
        <f t="shared" si="138"/>
        <v>1</v>
      </c>
      <c r="Z135" s="143">
        <f t="shared" si="139"/>
        <v>0.87445059749344212</v>
      </c>
      <c r="AA135" s="61" t="s">
        <v>233</v>
      </c>
      <c r="AB135" s="68">
        <v>1500</v>
      </c>
    </row>
    <row r="136" spans="1:28" s="5" customFormat="1" ht="11.25" customHeight="1">
      <c r="A136" s="202"/>
      <c r="B136" s="64">
        <v>114</v>
      </c>
      <c r="C136" s="51" t="s">
        <v>33</v>
      </c>
      <c r="D136" s="51" t="s">
        <v>34</v>
      </c>
      <c r="E136" s="51" t="s">
        <v>19</v>
      </c>
      <c r="F136" s="52" t="s">
        <v>215</v>
      </c>
      <c r="G136" s="51">
        <v>10</v>
      </c>
      <c r="H136" s="51">
        <v>4</v>
      </c>
      <c r="I136" s="51">
        <v>20</v>
      </c>
      <c r="J136" s="51">
        <v>1060</v>
      </c>
      <c r="K136" s="51">
        <v>125</v>
      </c>
      <c r="L136" s="51">
        <v>126</v>
      </c>
      <c r="M136" s="171">
        <f t="shared" si="132"/>
        <v>0.99206349206349209</v>
      </c>
      <c r="N136" s="64">
        <v>114</v>
      </c>
      <c r="O136" s="51">
        <v>125736</v>
      </c>
      <c r="P136" s="51">
        <v>49757</v>
      </c>
      <c r="Q136" s="51">
        <v>46757</v>
      </c>
      <c r="R136" s="51">
        <v>1250</v>
      </c>
      <c r="S136" s="51">
        <v>547</v>
      </c>
      <c r="T136" s="51">
        <f t="shared" si="133"/>
        <v>344.48219178082189</v>
      </c>
      <c r="U136" s="51">
        <f t="shared" si="134"/>
        <v>1179.2452830188679</v>
      </c>
      <c r="V136" s="51">
        <f t="shared" si="135"/>
        <v>4376</v>
      </c>
      <c r="W136" s="51">
        <f t="shared" si="136"/>
        <v>2755.8575342465751</v>
      </c>
      <c r="X136" s="138">
        <f t="shared" si="137"/>
        <v>0.39572596551504741</v>
      </c>
      <c r="Y136" s="138">
        <f t="shared" si="138"/>
        <v>0.37186645034039573</v>
      </c>
      <c r="Z136" s="138">
        <f t="shared" si="139"/>
        <v>0.6297663469484861</v>
      </c>
      <c r="AA136" s="52" t="s">
        <v>233</v>
      </c>
      <c r="AB136" s="53">
        <v>2916</v>
      </c>
    </row>
    <row r="137" spans="1:28" s="5" customFormat="1" ht="11.25" customHeight="1">
      <c r="A137" s="202"/>
      <c r="B137" s="67">
        <v>115</v>
      </c>
      <c r="C137" s="40" t="s">
        <v>31</v>
      </c>
      <c r="D137" s="40" t="s">
        <v>213</v>
      </c>
      <c r="E137" s="40" t="s">
        <v>23</v>
      </c>
      <c r="F137" s="41" t="s">
        <v>215</v>
      </c>
      <c r="G137" s="40">
        <v>26</v>
      </c>
      <c r="H137" s="40">
        <v>3</v>
      </c>
      <c r="I137" s="40">
        <v>26</v>
      </c>
      <c r="J137" s="40">
        <v>150</v>
      </c>
      <c r="K137" s="40">
        <v>0</v>
      </c>
      <c r="L137" s="40">
        <v>0</v>
      </c>
      <c r="M137" s="168">
        <v>0</v>
      </c>
      <c r="N137" s="67">
        <v>115</v>
      </c>
      <c r="O137" s="40">
        <v>22800</v>
      </c>
      <c r="P137" s="40">
        <v>22800</v>
      </c>
      <c r="Q137" s="40">
        <v>22800</v>
      </c>
      <c r="R137" s="40">
        <v>100</v>
      </c>
      <c r="S137" s="40">
        <v>100</v>
      </c>
      <c r="T137" s="40">
        <f t="shared" si="133"/>
        <v>62.465753424657535</v>
      </c>
      <c r="U137" s="40">
        <f t="shared" si="134"/>
        <v>666.66666666666663</v>
      </c>
      <c r="V137" s="41" t="s">
        <v>229</v>
      </c>
      <c r="W137" s="41" t="s">
        <v>229</v>
      </c>
      <c r="X137" s="146">
        <f t="shared" si="137"/>
        <v>1</v>
      </c>
      <c r="Y137" s="146">
        <f t="shared" si="138"/>
        <v>1</v>
      </c>
      <c r="Z137" s="146">
        <f t="shared" si="139"/>
        <v>0.62465753424657533</v>
      </c>
      <c r="AA137" s="41" t="s">
        <v>233</v>
      </c>
      <c r="AB137" s="128">
        <v>1200</v>
      </c>
    </row>
    <row r="138" spans="1:28" s="5" customFormat="1" ht="11.25" customHeight="1">
      <c r="A138" s="202"/>
      <c r="B138" s="51">
        <v>116</v>
      </c>
      <c r="C138" s="65" t="s">
        <v>30</v>
      </c>
      <c r="D138" s="65" t="s">
        <v>29</v>
      </c>
      <c r="E138" s="65" t="s">
        <v>13</v>
      </c>
      <c r="F138" s="66" t="s">
        <v>214</v>
      </c>
      <c r="G138" s="65">
        <v>31</v>
      </c>
      <c r="H138" s="65">
        <v>3</v>
      </c>
      <c r="I138" s="65"/>
      <c r="J138" s="65">
        <v>200</v>
      </c>
      <c r="K138" s="65">
        <v>103</v>
      </c>
      <c r="L138" s="65">
        <v>103</v>
      </c>
      <c r="M138" s="160">
        <f t="shared" si="132"/>
        <v>1</v>
      </c>
      <c r="N138" s="51">
        <v>116</v>
      </c>
      <c r="O138" s="65">
        <v>10234</v>
      </c>
      <c r="P138" s="65">
        <v>10234</v>
      </c>
      <c r="Q138" s="65">
        <v>10234</v>
      </c>
      <c r="R138" s="65">
        <v>37</v>
      </c>
      <c r="S138" s="65">
        <v>37</v>
      </c>
      <c r="T138" s="65">
        <f t="shared" si="133"/>
        <v>28.038356164383561</v>
      </c>
      <c r="U138" s="65">
        <f t="shared" si="134"/>
        <v>185</v>
      </c>
      <c r="V138" s="65">
        <f t="shared" si="135"/>
        <v>359.22330097087377</v>
      </c>
      <c r="W138" s="65">
        <f t="shared" si="136"/>
        <v>272.21705013964618</v>
      </c>
      <c r="X138" s="139">
        <f t="shared" si="137"/>
        <v>1</v>
      </c>
      <c r="Y138" s="139">
        <f t="shared" si="138"/>
        <v>1</v>
      </c>
      <c r="Z138" s="139">
        <f t="shared" si="139"/>
        <v>0.75779340984820431</v>
      </c>
      <c r="AA138" s="101" t="s">
        <v>234</v>
      </c>
      <c r="AB138" s="159">
        <v>2000</v>
      </c>
    </row>
    <row r="139" spans="1:28" s="5" customFormat="1" ht="11.25" customHeight="1">
      <c r="A139" s="202"/>
      <c r="B139" s="37">
        <v>117</v>
      </c>
      <c r="C139" s="35" t="s">
        <v>27</v>
      </c>
      <c r="D139" s="35" t="s">
        <v>28</v>
      </c>
      <c r="E139" s="35" t="s">
        <v>23</v>
      </c>
      <c r="F139" s="36" t="s">
        <v>215</v>
      </c>
      <c r="G139" s="35">
        <v>22</v>
      </c>
      <c r="H139" s="35">
        <v>5</v>
      </c>
      <c r="I139" s="35">
        <v>31</v>
      </c>
      <c r="J139" s="35">
        <v>2010</v>
      </c>
      <c r="K139" s="35">
        <v>15</v>
      </c>
      <c r="L139" s="35">
        <v>15</v>
      </c>
      <c r="M139" s="162">
        <f t="shared" si="132"/>
        <v>1</v>
      </c>
      <c r="N139" s="37">
        <v>117</v>
      </c>
      <c r="O139" s="35">
        <v>9442</v>
      </c>
      <c r="P139" s="35">
        <v>4379</v>
      </c>
      <c r="Q139" s="35">
        <v>4379</v>
      </c>
      <c r="R139" s="35">
        <v>620</v>
      </c>
      <c r="S139" s="35">
        <v>80</v>
      </c>
      <c r="T139" s="35">
        <f t="shared" si="133"/>
        <v>25.86849315068493</v>
      </c>
      <c r="U139" s="35">
        <f t="shared" si="134"/>
        <v>308.45771144278604</v>
      </c>
      <c r="V139" s="62">
        <f t="shared" si="135"/>
        <v>5333.333333333333</v>
      </c>
      <c r="W139" s="62">
        <f t="shared" si="136"/>
        <v>1724.566210045662</v>
      </c>
      <c r="X139" s="141">
        <f t="shared" si="137"/>
        <v>0.46377886041092986</v>
      </c>
      <c r="Y139" s="141">
        <f t="shared" si="138"/>
        <v>0.46377886041092986</v>
      </c>
      <c r="Z139" s="141">
        <f t="shared" si="139"/>
        <v>0.32335616438356163</v>
      </c>
      <c r="AA139" s="36" t="s">
        <v>233</v>
      </c>
      <c r="AB139" s="62">
        <v>2484</v>
      </c>
    </row>
    <row r="140" spans="1:28" s="5" customFormat="1" ht="11.25" customHeight="1">
      <c r="A140" s="202"/>
      <c r="B140" s="67">
        <v>118</v>
      </c>
      <c r="C140" s="40" t="s">
        <v>27</v>
      </c>
      <c r="D140" s="40" t="s">
        <v>26</v>
      </c>
      <c r="E140" s="40" t="s">
        <v>23</v>
      </c>
      <c r="F140" s="41" t="s">
        <v>214</v>
      </c>
      <c r="G140" s="40">
        <v>29</v>
      </c>
      <c r="H140" s="40">
        <v>3</v>
      </c>
      <c r="I140" s="40">
        <v>27</v>
      </c>
      <c r="J140" s="40">
        <v>588</v>
      </c>
      <c r="K140" s="40">
        <v>77</v>
      </c>
      <c r="L140" s="40">
        <v>77</v>
      </c>
      <c r="M140" s="168">
        <f t="shared" si="132"/>
        <v>1</v>
      </c>
      <c r="N140" s="67">
        <v>118</v>
      </c>
      <c r="O140" s="40">
        <v>169298</v>
      </c>
      <c r="P140" s="40">
        <v>169297</v>
      </c>
      <c r="Q140" s="40">
        <v>151892</v>
      </c>
      <c r="R140" s="40">
        <v>1016</v>
      </c>
      <c r="S140" s="40">
        <v>1009</v>
      </c>
      <c r="T140" s="40">
        <f t="shared" si="133"/>
        <v>463.8301369863014</v>
      </c>
      <c r="U140" s="40">
        <f t="shared" si="134"/>
        <v>1727.8911564625851</v>
      </c>
      <c r="V140" s="40">
        <f t="shared" si="135"/>
        <v>13103.896103896102</v>
      </c>
      <c r="W140" s="40">
        <f t="shared" si="136"/>
        <v>6023.7680128091088</v>
      </c>
      <c r="X140" s="146">
        <f t="shared" si="137"/>
        <v>0.99999409325567934</v>
      </c>
      <c r="Y140" s="146">
        <f t="shared" si="138"/>
        <v>0.89718720835449917</v>
      </c>
      <c r="Z140" s="146">
        <f t="shared" si="139"/>
        <v>0.45969290087839582</v>
      </c>
      <c r="AA140" s="61" t="s">
        <v>233</v>
      </c>
      <c r="AB140" s="68">
        <v>2397</v>
      </c>
    </row>
    <row r="141" spans="1:28" s="5" customFormat="1" ht="11.25" customHeight="1">
      <c r="A141" s="202"/>
      <c r="B141" s="51">
        <v>119</v>
      </c>
      <c r="C141" s="40" t="s">
        <v>25</v>
      </c>
      <c r="D141" s="40" t="s">
        <v>24</v>
      </c>
      <c r="E141" s="40" t="s">
        <v>23</v>
      </c>
      <c r="F141" s="41" t="s">
        <v>215</v>
      </c>
      <c r="G141" s="40">
        <v>20</v>
      </c>
      <c r="H141" s="40">
        <v>1</v>
      </c>
      <c r="I141" s="40">
        <v>23</v>
      </c>
      <c r="J141" s="40">
        <v>500</v>
      </c>
      <c r="K141" s="41" t="s">
        <v>228</v>
      </c>
      <c r="L141" s="41" t="s">
        <v>227</v>
      </c>
      <c r="M141" s="181" t="s">
        <v>229</v>
      </c>
      <c r="N141" s="51">
        <v>119</v>
      </c>
      <c r="O141" s="40">
        <v>0</v>
      </c>
      <c r="P141" s="40">
        <v>0</v>
      </c>
      <c r="Q141" s="40">
        <v>0</v>
      </c>
      <c r="R141" s="81">
        <v>125</v>
      </c>
      <c r="S141" s="40">
        <v>0</v>
      </c>
      <c r="T141" s="40">
        <f t="shared" si="133"/>
        <v>0</v>
      </c>
      <c r="U141" s="40">
        <f t="shared" si="134"/>
        <v>250</v>
      </c>
      <c r="V141" s="66" t="s">
        <v>226</v>
      </c>
      <c r="W141" s="66" t="s">
        <v>226</v>
      </c>
      <c r="X141" s="139">
        <v>0</v>
      </c>
      <c r="Y141" s="139">
        <v>0</v>
      </c>
      <c r="Z141" s="139">
        <v>0</v>
      </c>
      <c r="AA141" s="97" t="s">
        <v>236</v>
      </c>
      <c r="AB141" s="158" t="s">
        <v>229</v>
      </c>
    </row>
    <row r="142" spans="1:28" s="5" customFormat="1" ht="11.25" customHeight="1" thickBot="1">
      <c r="A142" s="202"/>
      <c r="B142" s="50">
        <v>120</v>
      </c>
      <c r="C142" s="37" t="s">
        <v>22</v>
      </c>
      <c r="D142" s="37" t="s">
        <v>22</v>
      </c>
      <c r="E142" s="37" t="s">
        <v>3</v>
      </c>
      <c r="F142" s="38" t="s">
        <v>215</v>
      </c>
      <c r="G142" s="37">
        <v>8</v>
      </c>
      <c r="H142" s="37">
        <v>4</v>
      </c>
      <c r="I142" s="37">
        <v>1</v>
      </c>
      <c r="J142" s="39">
        <v>4120</v>
      </c>
      <c r="K142" s="39">
        <v>2463</v>
      </c>
      <c r="L142" s="39">
        <v>2489</v>
      </c>
      <c r="M142" s="166">
        <f t="shared" si="132"/>
        <v>0.98955403776617112</v>
      </c>
      <c r="N142" s="50">
        <v>120</v>
      </c>
      <c r="O142" s="39">
        <v>331408</v>
      </c>
      <c r="P142" s="39">
        <v>316266</v>
      </c>
      <c r="Q142" s="39">
        <v>234802</v>
      </c>
      <c r="R142" s="39">
        <v>1790</v>
      </c>
      <c r="S142" s="39">
        <v>1973</v>
      </c>
      <c r="T142" s="39">
        <f t="shared" si="133"/>
        <v>907.96712328767126</v>
      </c>
      <c r="U142" s="39">
        <f t="shared" si="134"/>
        <v>434.46601941747571</v>
      </c>
      <c r="V142" s="39">
        <f t="shared" si="135"/>
        <v>801.05562322371088</v>
      </c>
      <c r="W142" s="39">
        <f t="shared" si="136"/>
        <v>368.64276219556285</v>
      </c>
      <c r="X142" s="145">
        <f t="shared" si="137"/>
        <v>0.95431009510935161</v>
      </c>
      <c r="Y142" s="145">
        <f t="shared" si="138"/>
        <v>0.70849828610051657</v>
      </c>
      <c r="Z142" s="145">
        <f t="shared" si="139"/>
        <v>0.46019621048538839</v>
      </c>
      <c r="AA142" s="38" t="s">
        <v>234</v>
      </c>
      <c r="AB142" s="85">
        <v>1700</v>
      </c>
    </row>
    <row r="143" spans="1:28" s="5" customFormat="1" ht="11.25" customHeight="1" thickTop="1">
      <c r="A143" s="202"/>
      <c r="B143" s="29"/>
      <c r="C143" s="32"/>
      <c r="D143" s="32" t="s">
        <v>1</v>
      </c>
      <c r="E143" s="30"/>
      <c r="F143" s="31"/>
      <c r="G143" s="30"/>
      <c r="H143" s="30"/>
      <c r="I143" s="30"/>
      <c r="J143" s="30">
        <f>SUM(J134:J142)</f>
        <v>9898</v>
      </c>
      <c r="K143" s="30">
        <f t="shared" ref="K143:L143" si="140">SUM(K134:K142)</f>
        <v>3406</v>
      </c>
      <c r="L143" s="30">
        <f t="shared" si="140"/>
        <v>3433</v>
      </c>
      <c r="M143" s="176">
        <f t="shared" si="132"/>
        <v>0.99213515875327707</v>
      </c>
      <c r="N143" s="29"/>
      <c r="O143" s="30">
        <f t="shared" ref="O143:T143" si="141">SUM(O134:O142)</f>
        <v>775124</v>
      </c>
      <c r="P143" s="30">
        <f t="shared" si="141"/>
        <v>678939</v>
      </c>
      <c r="Q143" s="30">
        <f t="shared" si="141"/>
        <v>577070</v>
      </c>
      <c r="R143" s="30">
        <f t="shared" si="141"/>
        <v>5388</v>
      </c>
      <c r="S143" s="30">
        <f t="shared" si="141"/>
        <v>4161</v>
      </c>
      <c r="T143" s="30">
        <f t="shared" si="141"/>
        <v>2123.6273972602739</v>
      </c>
      <c r="U143" s="30">
        <f t="shared" ref="U143" si="142">(R143/J143)*1000</f>
        <v>544.35239442311581</v>
      </c>
      <c r="V143" s="30">
        <f t="shared" ref="V143" si="143">(S143/K143)*1000</f>
        <v>1221.6676453317675</v>
      </c>
      <c r="W143" s="30">
        <f t="shared" ref="W143" si="144">(T143/K143)*1000</f>
        <v>623.49600624200639</v>
      </c>
      <c r="X143" s="184">
        <f t="shared" ref="X143" si="145">P143/O143</f>
        <v>0.87591017695233275</v>
      </c>
      <c r="Y143" s="184">
        <f t="shared" ref="Y143" si="146">Q143/O143</f>
        <v>0.74448733363952091</v>
      </c>
      <c r="Z143" s="184">
        <f t="shared" ref="Z143" si="147">T143/S143</f>
        <v>0.51036467129542751</v>
      </c>
      <c r="AA143" s="27" t="s">
        <v>240</v>
      </c>
      <c r="AB143" s="26">
        <f>AVERAGE(AB134:AB142)</f>
        <v>1962.125</v>
      </c>
    </row>
    <row r="144" spans="1:28" s="5" customFormat="1" ht="11.25" customHeight="1">
      <c r="A144" s="205"/>
      <c r="B144" s="58"/>
      <c r="C144" s="60"/>
      <c r="D144" s="60"/>
      <c r="E144" s="54"/>
      <c r="F144" s="59"/>
      <c r="G144" s="54"/>
      <c r="H144" s="54"/>
      <c r="I144" s="54"/>
      <c r="J144" s="57"/>
      <c r="K144" s="57"/>
      <c r="L144" s="57"/>
      <c r="M144" s="177"/>
      <c r="N144" s="58"/>
      <c r="O144" s="57"/>
      <c r="P144" s="57"/>
      <c r="Q144" s="57"/>
      <c r="R144" s="57"/>
      <c r="S144" s="57"/>
      <c r="T144" s="57"/>
      <c r="U144" s="57"/>
      <c r="V144" s="57"/>
      <c r="W144" s="57"/>
      <c r="X144" s="56"/>
      <c r="Y144" s="56"/>
      <c r="Z144" s="56"/>
      <c r="AA144" s="55"/>
      <c r="AB144" s="54"/>
    </row>
    <row r="145" spans="1:28" s="5" customFormat="1" ht="11.25" customHeight="1">
      <c r="A145" s="202" t="s">
        <v>242</v>
      </c>
      <c r="B145" s="51">
        <v>121</v>
      </c>
      <c r="C145" s="197" t="s">
        <v>20</v>
      </c>
      <c r="D145" s="197" t="s">
        <v>21</v>
      </c>
      <c r="E145" s="64" t="s">
        <v>19</v>
      </c>
      <c r="F145" s="198" t="s">
        <v>215</v>
      </c>
      <c r="G145" s="64">
        <v>14</v>
      </c>
      <c r="H145" s="64">
        <v>3</v>
      </c>
      <c r="I145" s="64">
        <v>31</v>
      </c>
      <c r="J145" s="64">
        <v>310</v>
      </c>
      <c r="K145" s="64">
        <v>207</v>
      </c>
      <c r="L145" s="64">
        <v>207</v>
      </c>
      <c r="M145" s="199">
        <f t="shared" ref="M145:M158" si="148">K145/L145</f>
        <v>1</v>
      </c>
      <c r="N145" s="51">
        <v>121</v>
      </c>
      <c r="O145" s="64">
        <v>233912</v>
      </c>
      <c r="P145" s="64">
        <v>141540</v>
      </c>
      <c r="Q145" s="64">
        <v>141540</v>
      </c>
      <c r="R145" s="64">
        <v>3650</v>
      </c>
      <c r="S145" s="64">
        <v>1355</v>
      </c>
      <c r="T145" s="64">
        <f t="shared" ref="T145:T155" si="149">O145/365</f>
        <v>640.8547945205479</v>
      </c>
      <c r="U145" s="64">
        <f t="shared" ref="U145:U155" si="150">(R145/J145)*1000</f>
        <v>11774.193548387097</v>
      </c>
      <c r="V145" s="64">
        <f t="shared" ref="V145:V155" si="151">(S145/K145)*1000</f>
        <v>6545.8937198067633</v>
      </c>
      <c r="W145" s="64">
        <f t="shared" ref="W145:W155" si="152">(T145/K145)*1000</f>
        <v>3095.9168817417772</v>
      </c>
      <c r="X145" s="200">
        <f t="shared" ref="X145:X155" si="153">P145/O145</f>
        <v>0.60509935360306444</v>
      </c>
      <c r="Y145" s="200">
        <f t="shared" ref="Y145:Y155" si="154">Q145/O145</f>
        <v>0.60509935360306444</v>
      </c>
      <c r="Z145" s="200">
        <f t="shared" ref="Z145:Z155" si="155">T145/S145</f>
        <v>0.47295556791184346</v>
      </c>
      <c r="AA145" s="201" t="s">
        <v>234</v>
      </c>
      <c r="AB145" s="64">
        <v>2050</v>
      </c>
    </row>
    <row r="146" spans="1:28" s="5" customFormat="1" ht="11.25" customHeight="1">
      <c r="A146" s="202"/>
      <c r="B146" s="37">
        <v>122</v>
      </c>
      <c r="C146" s="37" t="s">
        <v>15</v>
      </c>
      <c r="D146" s="37" t="s">
        <v>18</v>
      </c>
      <c r="E146" s="37" t="s">
        <v>16</v>
      </c>
      <c r="F146" s="38" t="s">
        <v>214</v>
      </c>
      <c r="G146" s="37">
        <v>2</v>
      </c>
      <c r="H146" s="37">
        <v>12</v>
      </c>
      <c r="I146" s="37">
        <v>1</v>
      </c>
      <c r="J146" s="37">
        <v>2000</v>
      </c>
      <c r="K146" s="37">
        <v>1050</v>
      </c>
      <c r="L146" s="37">
        <v>1050</v>
      </c>
      <c r="M146" s="163">
        <f t="shared" si="148"/>
        <v>1</v>
      </c>
      <c r="N146" s="37">
        <v>122</v>
      </c>
      <c r="O146" s="37">
        <v>118054</v>
      </c>
      <c r="P146" s="37">
        <v>118054</v>
      </c>
      <c r="Q146" s="37">
        <v>114616</v>
      </c>
      <c r="R146" s="37">
        <v>2400</v>
      </c>
      <c r="S146" s="37">
        <v>886</v>
      </c>
      <c r="T146" s="37">
        <f t="shared" si="149"/>
        <v>323.43561643835619</v>
      </c>
      <c r="U146" s="37">
        <f t="shared" si="150"/>
        <v>1200</v>
      </c>
      <c r="V146" s="37">
        <f t="shared" si="151"/>
        <v>843.80952380952374</v>
      </c>
      <c r="W146" s="37">
        <f t="shared" si="152"/>
        <v>308.03392041748208</v>
      </c>
      <c r="X146" s="142">
        <f t="shared" si="153"/>
        <v>1</v>
      </c>
      <c r="Y146" s="142">
        <f t="shared" si="154"/>
        <v>0.97087773391837628</v>
      </c>
      <c r="Z146" s="142">
        <f t="shared" si="155"/>
        <v>0.36505148582207247</v>
      </c>
      <c r="AA146" s="38" t="s">
        <v>233</v>
      </c>
      <c r="AB146" s="37">
        <v>1944</v>
      </c>
    </row>
    <row r="147" spans="1:28" s="5" customFormat="1" ht="11.25" customHeight="1">
      <c r="A147" s="202"/>
      <c r="B147" s="35">
        <v>123</v>
      </c>
      <c r="C147" s="35" t="s">
        <v>15</v>
      </c>
      <c r="D147" s="35" t="s">
        <v>17</v>
      </c>
      <c r="E147" s="35" t="s">
        <v>16</v>
      </c>
      <c r="F147" s="36" t="s">
        <v>214</v>
      </c>
      <c r="G147" s="35">
        <v>45</v>
      </c>
      <c r="H147" s="35">
        <v>4</v>
      </c>
      <c r="I147" s="35">
        <v>1</v>
      </c>
      <c r="J147" s="35">
        <v>340</v>
      </c>
      <c r="K147" s="35">
        <v>80</v>
      </c>
      <c r="L147" s="35">
        <v>80</v>
      </c>
      <c r="M147" s="162">
        <f t="shared" si="148"/>
        <v>1</v>
      </c>
      <c r="N147" s="35">
        <v>123</v>
      </c>
      <c r="O147" s="35">
        <v>41347</v>
      </c>
      <c r="P147" s="35">
        <v>40893</v>
      </c>
      <c r="Q147" s="35">
        <v>36281</v>
      </c>
      <c r="R147" s="35">
        <v>1150</v>
      </c>
      <c r="S147" s="35">
        <v>614</v>
      </c>
      <c r="T147" s="35">
        <f t="shared" si="149"/>
        <v>113.27945205479452</v>
      </c>
      <c r="U147" s="35">
        <f t="shared" si="150"/>
        <v>3382.3529411764707</v>
      </c>
      <c r="V147" s="35">
        <f t="shared" si="151"/>
        <v>7675</v>
      </c>
      <c r="W147" s="35">
        <f t="shared" si="152"/>
        <v>1415.9931506849314</v>
      </c>
      <c r="X147" s="141">
        <f t="shared" si="153"/>
        <v>0.98901975959561761</v>
      </c>
      <c r="Y147" s="141">
        <f t="shared" si="154"/>
        <v>0.87747599584008518</v>
      </c>
      <c r="Z147" s="141">
        <f t="shared" si="155"/>
        <v>0.18449422158761322</v>
      </c>
      <c r="AA147" s="36" t="s">
        <v>233</v>
      </c>
      <c r="AB147" s="35">
        <v>2362</v>
      </c>
    </row>
    <row r="148" spans="1:28" s="5" customFormat="1" ht="11.25" customHeight="1">
      <c r="A148" s="202"/>
      <c r="B148" s="40">
        <v>124</v>
      </c>
      <c r="C148" s="40" t="s">
        <v>15</v>
      </c>
      <c r="D148" s="40" t="s">
        <v>14</v>
      </c>
      <c r="E148" s="40" t="s">
        <v>13</v>
      </c>
      <c r="F148" s="41" t="s">
        <v>214</v>
      </c>
      <c r="G148" s="40">
        <v>12</v>
      </c>
      <c r="H148" s="40">
        <v>7</v>
      </c>
      <c r="I148" s="40">
        <v>1</v>
      </c>
      <c r="J148" s="40">
        <v>600</v>
      </c>
      <c r="K148" s="40">
        <v>74</v>
      </c>
      <c r="L148" s="40">
        <v>74</v>
      </c>
      <c r="M148" s="168">
        <f t="shared" si="148"/>
        <v>1</v>
      </c>
      <c r="N148" s="40">
        <v>124</v>
      </c>
      <c r="O148" s="40">
        <v>200000</v>
      </c>
      <c r="P148" s="40">
        <v>200000</v>
      </c>
      <c r="Q148" s="40">
        <v>192000</v>
      </c>
      <c r="R148" s="40">
        <v>600</v>
      </c>
      <c r="S148" s="40">
        <v>550</v>
      </c>
      <c r="T148" s="40">
        <f t="shared" si="149"/>
        <v>547.94520547945206</v>
      </c>
      <c r="U148" s="40">
        <f t="shared" si="150"/>
        <v>1000</v>
      </c>
      <c r="V148" s="40">
        <f t="shared" si="151"/>
        <v>7432.4324324324325</v>
      </c>
      <c r="W148" s="40">
        <f t="shared" si="152"/>
        <v>7404.6649389115146</v>
      </c>
      <c r="X148" s="146">
        <f t="shared" si="153"/>
        <v>1</v>
      </c>
      <c r="Y148" s="146">
        <f t="shared" si="154"/>
        <v>0.96</v>
      </c>
      <c r="Z148" s="146">
        <f t="shared" si="155"/>
        <v>0.99626400996264008</v>
      </c>
      <c r="AA148" s="41" t="s">
        <v>233</v>
      </c>
      <c r="AB148" s="40">
        <v>1500</v>
      </c>
    </row>
    <row r="149" spans="1:28" s="5" customFormat="1" ht="11.25" customHeight="1">
      <c r="A149" s="202"/>
      <c r="B149" s="42">
        <v>125</v>
      </c>
      <c r="C149" s="37" t="s">
        <v>11</v>
      </c>
      <c r="D149" s="37" t="s">
        <v>12</v>
      </c>
      <c r="E149" s="37" t="s">
        <v>3</v>
      </c>
      <c r="F149" s="38" t="s">
        <v>215</v>
      </c>
      <c r="G149" s="37">
        <v>7</v>
      </c>
      <c r="H149" s="37">
        <v>3</v>
      </c>
      <c r="I149" s="37">
        <v>31</v>
      </c>
      <c r="J149" s="37">
        <v>300</v>
      </c>
      <c r="K149" s="37">
        <v>186</v>
      </c>
      <c r="L149" s="37">
        <v>196</v>
      </c>
      <c r="M149" s="163">
        <f t="shared" si="148"/>
        <v>0.94897959183673475</v>
      </c>
      <c r="N149" s="42">
        <v>125</v>
      </c>
      <c r="O149" s="37">
        <v>39953</v>
      </c>
      <c r="P149" s="37">
        <v>38213</v>
      </c>
      <c r="Q149" s="37">
        <v>38116</v>
      </c>
      <c r="R149" s="37">
        <v>1210</v>
      </c>
      <c r="S149" s="37">
        <v>513</v>
      </c>
      <c r="T149" s="37">
        <f t="shared" si="149"/>
        <v>109.46027397260274</v>
      </c>
      <c r="U149" s="37">
        <f t="shared" si="150"/>
        <v>4033.333333333333</v>
      </c>
      <c r="V149" s="37">
        <f t="shared" si="151"/>
        <v>2758.0645161290327</v>
      </c>
      <c r="W149" s="37">
        <f t="shared" si="152"/>
        <v>588.49609662689636</v>
      </c>
      <c r="X149" s="142">
        <f t="shared" si="153"/>
        <v>0.9564488273721623</v>
      </c>
      <c r="Y149" s="142">
        <f t="shared" si="154"/>
        <v>0.95402097464520808</v>
      </c>
      <c r="Z149" s="142">
        <f t="shared" si="155"/>
        <v>0.21337285374776363</v>
      </c>
      <c r="AA149" s="43" t="s">
        <v>233</v>
      </c>
      <c r="AB149" s="42">
        <v>2019</v>
      </c>
    </row>
    <row r="150" spans="1:28" s="5" customFormat="1" ht="11.25" customHeight="1">
      <c r="A150" s="202"/>
      <c r="B150" s="40">
        <v>126</v>
      </c>
      <c r="C150" s="40" t="s">
        <v>11</v>
      </c>
      <c r="D150" s="40" t="s">
        <v>10</v>
      </c>
      <c r="E150" s="40" t="s">
        <v>3</v>
      </c>
      <c r="F150" s="41" t="s">
        <v>215</v>
      </c>
      <c r="G150" s="40">
        <v>9</v>
      </c>
      <c r="H150" s="40">
        <v>3</v>
      </c>
      <c r="I150" s="40">
        <v>19</v>
      </c>
      <c r="J150" s="40">
        <v>110</v>
      </c>
      <c r="K150" s="40">
        <v>40</v>
      </c>
      <c r="L150" s="40">
        <v>43</v>
      </c>
      <c r="M150" s="168">
        <f t="shared" si="148"/>
        <v>0.93023255813953487</v>
      </c>
      <c r="N150" s="40">
        <v>126</v>
      </c>
      <c r="O150" s="40">
        <v>12147</v>
      </c>
      <c r="P150" s="40">
        <v>9500</v>
      </c>
      <c r="Q150" s="40">
        <v>9490</v>
      </c>
      <c r="R150" s="40">
        <v>131</v>
      </c>
      <c r="S150" s="40">
        <v>131</v>
      </c>
      <c r="T150" s="40">
        <f t="shared" si="149"/>
        <v>33.279452054794518</v>
      </c>
      <c r="U150" s="40">
        <f t="shared" si="150"/>
        <v>1190.909090909091</v>
      </c>
      <c r="V150" s="40">
        <f t="shared" si="151"/>
        <v>3275</v>
      </c>
      <c r="W150" s="40">
        <f t="shared" si="152"/>
        <v>831.98630136986299</v>
      </c>
      <c r="X150" s="146">
        <f t="shared" si="153"/>
        <v>0.7820861117971516</v>
      </c>
      <c r="Y150" s="146">
        <f t="shared" si="154"/>
        <v>0.78126286325841776</v>
      </c>
      <c r="Z150" s="146">
        <f t="shared" si="155"/>
        <v>0.25404161873888947</v>
      </c>
      <c r="AA150" s="41" t="s">
        <v>233</v>
      </c>
      <c r="AB150" s="40">
        <v>2019</v>
      </c>
    </row>
    <row r="151" spans="1:28" s="5" customFormat="1" ht="11.25" customHeight="1">
      <c r="A151" s="202"/>
      <c r="B151" s="42">
        <v>127</v>
      </c>
      <c r="C151" s="37" t="s">
        <v>6</v>
      </c>
      <c r="D151" s="37" t="s">
        <v>9</v>
      </c>
      <c r="E151" s="37" t="s">
        <v>3</v>
      </c>
      <c r="F151" s="38" t="s">
        <v>215</v>
      </c>
      <c r="G151" s="37">
        <v>1</v>
      </c>
      <c r="H151" s="37">
        <v>8</v>
      </c>
      <c r="I151" s="37">
        <v>25</v>
      </c>
      <c r="J151" s="37">
        <v>420</v>
      </c>
      <c r="K151" s="37">
        <v>30</v>
      </c>
      <c r="L151" s="37">
        <v>30</v>
      </c>
      <c r="M151" s="163">
        <f t="shared" si="148"/>
        <v>1</v>
      </c>
      <c r="N151" s="42">
        <v>127</v>
      </c>
      <c r="O151" s="37">
        <v>12887</v>
      </c>
      <c r="P151" s="37">
        <v>4099</v>
      </c>
      <c r="Q151" s="37">
        <v>4099</v>
      </c>
      <c r="R151" s="37">
        <v>435</v>
      </c>
      <c r="S151" s="37">
        <v>89</v>
      </c>
      <c r="T151" s="37">
        <f t="shared" si="149"/>
        <v>35.30684931506849</v>
      </c>
      <c r="U151" s="37">
        <f t="shared" si="150"/>
        <v>1035.7142857142858</v>
      </c>
      <c r="V151" s="35">
        <f t="shared" si="151"/>
        <v>2966.666666666667</v>
      </c>
      <c r="W151" s="35">
        <f t="shared" si="152"/>
        <v>1176.8949771689497</v>
      </c>
      <c r="X151" s="142">
        <f t="shared" si="153"/>
        <v>0.31807247613874445</v>
      </c>
      <c r="Y151" s="142">
        <f t="shared" si="154"/>
        <v>0.31807247613874445</v>
      </c>
      <c r="Z151" s="142">
        <f t="shared" si="155"/>
        <v>0.39670617207942122</v>
      </c>
      <c r="AA151" s="38" t="s">
        <v>233</v>
      </c>
      <c r="AB151" s="37">
        <v>1110</v>
      </c>
    </row>
    <row r="152" spans="1:28" s="5" customFormat="1" ht="11.25" customHeight="1">
      <c r="A152" s="202"/>
      <c r="B152" s="35">
        <v>128</v>
      </c>
      <c r="C152" s="35" t="s">
        <v>6</v>
      </c>
      <c r="D152" s="35" t="s">
        <v>8</v>
      </c>
      <c r="E152" s="35" t="s">
        <v>3</v>
      </c>
      <c r="F152" s="36" t="s">
        <v>215</v>
      </c>
      <c r="G152" s="35">
        <v>6</v>
      </c>
      <c r="H152" s="35">
        <v>3</v>
      </c>
      <c r="I152" s="35">
        <v>31</v>
      </c>
      <c r="J152" s="35">
        <v>730</v>
      </c>
      <c r="K152" s="35">
        <v>423</v>
      </c>
      <c r="L152" s="35">
        <v>423</v>
      </c>
      <c r="M152" s="162">
        <f t="shared" si="148"/>
        <v>1</v>
      </c>
      <c r="N152" s="35">
        <v>128</v>
      </c>
      <c r="O152" s="35">
        <v>45502</v>
      </c>
      <c r="P152" s="35">
        <v>45502</v>
      </c>
      <c r="Q152" s="35">
        <v>45469</v>
      </c>
      <c r="R152" s="35">
        <v>260</v>
      </c>
      <c r="S152" s="35">
        <v>258</v>
      </c>
      <c r="T152" s="35">
        <f t="shared" si="149"/>
        <v>124.66301369863014</v>
      </c>
      <c r="U152" s="35">
        <f t="shared" si="150"/>
        <v>356.16438356164383</v>
      </c>
      <c r="V152" s="35">
        <f t="shared" si="151"/>
        <v>609.92907801418437</v>
      </c>
      <c r="W152" s="35">
        <f t="shared" si="152"/>
        <v>294.71161630881829</v>
      </c>
      <c r="X152" s="141">
        <f t="shared" si="153"/>
        <v>1</v>
      </c>
      <c r="Y152" s="141">
        <f t="shared" si="154"/>
        <v>0.99927475715353176</v>
      </c>
      <c r="Z152" s="141">
        <f t="shared" si="155"/>
        <v>0.48318997557608578</v>
      </c>
      <c r="AA152" s="36" t="s">
        <v>233</v>
      </c>
      <c r="AB152" s="35">
        <v>1110</v>
      </c>
    </row>
    <row r="153" spans="1:28" s="5" customFormat="1" ht="11.25" customHeight="1">
      <c r="A153" s="202"/>
      <c r="B153" s="35">
        <v>129</v>
      </c>
      <c r="C153" s="35" t="s">
        <v>6</v>
      </c>
      <c r="D153" s="35" t="s">
        <v>7</v>
      </c>
      <c r="E153" s="35" t="s">
        <v>3</v>
      </c>
      <c r="F153" s="36" t="s">
        <v>214</v>
      </c>
      <c r="G153" s="35">
        <v>44</v>
      </c>
      <c r="H153" s="35">
        <v>9</v>
      </c>
      <c r="I153" s="35">
        <v>1</v>
      </c>
      <c r="J153" s="35">
        <v>300</v>
      </c>
      <c r="K153" s="35">
        <v>88</v>
      </c>
      <c r="L153" s="35">
        <v>88</v>
      </c>
      <c r="M153" s="162">
        <f t="shared" si="148"/>
        <v>1</v>
      </c>
      <c r="N153" s="35">
        <v>129</v>
      </c>
      <c r="O153" s="35">
        <v>7911</v>
      </c>
      <c r="P153" s="35">
        <v>7911</v>
      </c>
      <c r="Q153" s="35">
        <v>7911</v>
      </c>
      <c r="R153" s="35">
        <v>45</v>
      </c>
      <c r="S153" s="35">
        <v>94</v>
      </c>
      <c r="T153" s="35">
        <f t="shared" si="149"/>
        <v>21.673972602739727</v>
      </c>
      <c r="U153" s="35">
        <f t="shared" si="150"/>
        <v>150</v>
      </c>
      <c r="V153" s="35">
        <f t="shared" si="151"/>
        <v>1068.181818181818</v>
      </c>
      <c r="W153" s="35">
        <f t="shared" si="152"/>
        <v>246.29514321295144</v>
      </c>
      <c r="X153" s="141">
        <f t="shared" si="153"/>
        <v>1</v>
      </c>
      <c r="Y153" s="141">
        <f t="shared" si="154"/>
        <v>1</v>
      </c>
      <c r="Z153" s="141">
        <f t="shared" si="155"/>
        <v>0.23057417662489071</v>
      </c>
      <c r="AA153" s="36" t="s">
        <v>233</v>
      </c>
      <c r="AB153" s="35">
        <v>1110</v>
      </c>
    </row>
    <row r="154" spans="1:28" s="5" customFormat="1" ht="11.25" customHeight="1">
      <c r="A154" s="202"/>
      <c r="B154" s="40">
        <v>130</v>
      </c>
      <c r="C154" s="40" t="s">
        <v>6</v>
      </c>
      <c r="D154" s="40" t="s">
        <v>5</v>
      </c>
      <c r="E154" s="40" t="s">
        <v>3</v>
      </c>
      <c r="F154" s="41" t="s">
        <v>214</v>
      </c>
      <c r="G154" s="40">
        <v>34</v>
      </c>
      <c r="H154" s="40">
        <v>10</v>
      </c>
      <c r="I154" s="40">
        <v>2</v>
      </c>
      <c r="J154" s="40">
        <v>330</v>
      </c>
      <c r="K154" s="40">
        <v>57</v>
      </c>
      <c r="L154" s="40">
        <v>57</v>
      </c>
      <c r="M154" s="168">
        <f t="shared" si="148"/>
        <v>1</v>
      </c>
      <c r="N154" s="40">
        <v>130</v>
      </c>
      <c r="O154" s="40">
        <v>5383</v>
      </c>
      <c r="P154" s="40">
        <v>5383</v>
      </c>
      <c r="Q154" s="40">
        <v>5331</v>
      </c>
      <c r="R154" s="40">
        <v>38</v>
      </c>
      <c r="S154" s="40">
        <v>31</v>
      </c>
      <c r="T154" s="40">
        <f t="shared" si="149"/>
        <v>14.747945205479452</v>
      </c>
      <c r="U154" s="40">
        <f t="shared" si="150"/>
        <v>115.15151515151516</v>
      </c>
      <c r="V154" s="40">
        <f t="shared" si="151"/>
        <v>543.85964912280701</v>
      </c>
      <c r="W154" s="40">
        <f t="shared" si="152"/>
        <v>258.7358807978851</v>
      </c>
      <c r="X154" s="146">
        <f t="shared" si="153"/>
        <v>1</v>
      </c>
      <c r="Y154" s="146">
        <f t="shared" si="154"/>
        <v>0.99033995913059636</v>
      </c>
      <c r="Z154" s="146">
        <f t="shared" si="155"/>
        <v>0.475740167918692</v>
      </c>
      <c r="AA154" s="41" t="s">
        <v>233</v>
      </c>
      <c r="AB154" s="40">
        <v>1110</v>
      </c>
    </row>
    <row r="155" spans="1:28" s="5" customFormat="1" ht="11.25" customHeight="1" thickBot="1">
      <c r="A155" s="202"/>
      <c r="B155" s="37">
        <v>131</v>
      </c>
      <c r="C155" s="37" t="s">
        <v>4</v>
      </c>
      <c r="D155" s="37" t="s">
        <v>207</v>
      </c>
      <c r="E155" s="37" t="s">
        <v>3</v>
      </c>
      <c r="F155" s="38" t="s">
        <v>215</v>
      </c>
      <c r="G155" s="37">
        <v>29</v>
      </c>
      <c r="H155" s="37">
        <v>10</v>
      </c>
      <c r="I155" s="37">
        <v>31</v>
      </c>
      <c r="J155" s="39">
        <v>1870</v>
      </c>
      <c r="K155" s="39">
        <v>1624</v>
      </c>
      <c r="L155" s="75">
        <v>1764</v>
      </c>
      <c r="M155" s="178">
        <f t="shared" si="148"/>
        <v>0.92063492063492058</v>
      </c>
      <c r="N155" s="37">
        <v>131</v>
      </c>
      <c r="O155" s="75">
        <v>181731</v>
      </c>
      <c r="P155" s="75">
        <v>181731</v>
      </c>
      <c r="Q155" s="75">
        <v>181731</v>
      </c>
      <c r="R155" s="75">
        <v>727</v>
      </c>
      <c r="S155" s="75">
        <v>671</v>
      </c>
      <c r="T155" s="75">
        <f t="shared" si="149"/>
        <v>497.89315068493153</v>
      </c>
      <c r="U155" s="75">
        <f t="shared" si="150"/>
        <v>388.77005347593587</v>
      </c>
      <c r="V155" s="75">
        <f t="shared" si="151"/>
        <v>413.17733990147781</v>
      </c>
      <c r="W155" s="75">
        <f t="shared" si="152"/>
        <v>306.58445239219924</v>
      </c>
      <c r="X155" s="151">
        <f t="shared" si="153"/>
        <v>1</v>
      </c>
      <c r="Y155" s="151">
        <f t="shared" si="154"/>
        <v>1</v>
      </c>
      <c r="Z155" s="151">
        <f t="shared" si="155"/>
        <v>0.74201661801033014</v>
      </c>
      <c r="AA155" s="99" t="s">
        <v>234</v>
      </c>
      <c r="AB155" s="75">
        <v>1210</v>
      </c>
    </row>
    <row r="156" spans="1:28" s="5" customFormat="1" ht="11.25" customHeight="1" thickTop="1">
      <c r="A156" s="202"/>
      <c r="B156" s="29"/>
      <c r="C156" s="32"/>
      <c r="D156" s="32" t="s">
        <v>1</v>
      </c>
      <c r="E156" s="30"/>
      <c r="F156" s="31"/>
      <c r="G156" s="30"/>
      <c r="H156" s="30"/>
      <c r="I156" s="30"/>
      <c r="J156" s="30">
        <f>SUM(J145:J155)</f>
        <v>7310</v>
      </c>
      <c r="K156" s="30">
        <f t="shared" ref="K156:L156" si="156">SUM(K145:K155)</f>
        <v>3859</v>
      </c>
      <c r="L156" s="30">
        <f t="shared" si="156"/>
        <v>4012</v>
      </c>
      <c r="M156" s="170">
        <f t="shared" si="148"/>
        <v>0.96186440677966101</v>
      </c>
      <c r="N156" s="29"/>
      <c r="O156" s="28">
        <f t="shared" ref="O156:T156" si="157">SUM(O145:O155)</f>
        <v>898827</v>
      </c>
      <c r="P156" s="28">
        <f t="shared" si="157"/>
        <v>792826</v>
      </c>
      <c r="Q156" s="28">
        <f t="shared" si="157"/>
        <v>776584</v>
      </c>
      <c r="R156" s="28">
        <f t="shared" si="157"/>
        <v>10646</v>
      </c>
      <c r="S156" s="28">
        <f t="shared" si="157"/>
        <v>5192</v>
      </c>
      <c r="T156" s="28">
        <f t="shared" si="157"/>
        <v>2462.5397260273971</v>
      </c>
      <c r="U156" s="28">
        <f t="shared" ref="U156" si="158">(R156/J156)*1000</f>
        <v>1456.361149110807</v>
      </c>
      <c r="V156" s="28">
        <f t="shared" ref="V156" si="159">(S156/K156)*1000</f>
        <v>1345.4262762373671</v>
      </c>
      <c r="W156" s="28">
        <f t="shared" ref="W156" si="160">(T156/K156)*1000</f>
        <v>638.12897798066786</v>
      </c>
      <c r="X156" s="186">
        <f t="shared" ref="X156" si="161">P156/O156</f>
        <v>0.88206740562978192</v>
      </c>
      <c r="Y156" s="186">
        <f t="shared" ref="Y156" si="162">Q156/O156</f>
        <v>0.86399718744541498</v>
      </c>
      <c r="Z156" s="186">
        <f t="shared" ref="Z156" si="163">T156/S156</f>
        <v>0.47429501656922135</v>
      </c>
      <c r="AA156" s="98" t="s">
        <v>240</v>
      </c>
      <c r="AB156" s="26">
        <f>AVERAGE(AB145:AB155)</f>
        <v>1594.909090909091</v>
      </c>
    </row>
    <row r="157" spans="1:28" ht="11.25" customHeight="1" thickBot="1">
      <c r="A157" s="203"/>
      <c r="B157" s="24"/>
      <c r="C157" s="25"/>
      <c r="D157" s="25"/>
      <c r="E157" s="21"/>
      <c r="F157" s="22"/>
      <c r="G157" s="21"/>
      <c r="H157" s="21"/>
      <c r="I157" s="21"/>
      <c r="J157" s="21"/>
      <c r="K157" s="21"/>
      <c r="L157" s="21"/>
      <c r="M157" s="182"/>
      <c r="N157" s="24"/>
      <c r="O157" s="21"/>
      <c r="P157" s="21"/>
      <c r="Q157" s="21"/>
      <c r="R157" s="21"/>
      <c r="S157" s="21"/>
      <c r="T157" s="21"/>
      <c r="U157" s="21"/>
      <c r="V157" s="21"/>
      <c r="W157" s="21"/>
      <c r="X157" s="23"/>
      <c r="Y157" s="23"/>
      <c r="Z157" s="23"/>
      <c r="AA157" s="22"/>
      <c r="AB157" s="21"/>
    </row>
    <row r="158" spans="1:28" ht="11.25" customHeight="1" thickTop="1">
      <c r="A158" s="20" t="s">
        <v>2</v>
      </c>
      <c r="B158" s="16"/>
      <c r="C158" s="18"/>
      <c r="D158" s="18" t="s">
        <v>1</v>
      </c>
      <c r="E158" s="18"/>
      <c r="F158" s="19"/>
      <c r="G158" s="18"/>
      <c r="H158" s="18"/>
      <c r="I158" s="17"/>
      <c r="J158" s="15">
        <f>J33+J38+J56+J79+J92+J113+J122+J132+J143+J156</f>
        <v>141901</v>
      </c>
      <c r="K158" s="15">
        <f t="shared" ref="K158:L158" si="164">K33+K38+K56+K79+K92+K113+K122+K132+K143+K156</f>
        <v>87134</v>
      </c>
      <c r="L158" s="15">
        <f t="shared" si="164"/>
        <v>87863</v>
      </c>
      <c r="M158" s="188">
        <f t="shared" si="148"/>
        <v>0.99170299215824631</v>
      </c>
      <c r="N158" s="16"/>
      <c r="O158" s="15">
        <f t="shared" ref="O158:S158" si="165">O33+O38+O56+O79+O92+O113+O122+O132+O143+O156</f>
        <v>17343952</v>
      </c>
      <c r="P158" s="15">
        <f t="shared" si="165"/>
        <v>12419463</v>
      </c>
      <c r="Q158" s="15">
        <f t="shared" si="165"/>
        <v>11339249</v>
      </c>
      <c r="R158" s="15">
        <f t="shared" si="165"/>
        <v>96245</v>
      </c>
      <c r="S158" s="15">
        <f t="shared" si="165"/>
        <v>73867.600000000006</v>
      </c>
      <c r="T158" s="15">
        <f>ROUND(O158/365,0)</f>
        <v>47518</v>
      </c>
      <c r="U158" s="15">
        <f t="shared" ref="U158" si="166">(R158/J158)*1000</f>
        <v>678.25455775505463</v>
      </c>
      <c r="V158" s="15">
        <f t="shared" ref="V158" si="167">(S158/K158)*1000</f>
        <v>847.7471480707876</v>
      </c>
      <c r="W158" s="15">
        <f t="shared" ref="W158" si="168">(T158/K158)*1000</f>
        <v>545.34395299194352</v>
      </c>
      <c r="X158" s="189">
        <f t="shared" ref="X158" si="169">P158/O158</f>
        <v>0.71606880600223066</v>
      </c>
      <c r="Y158" s="189">
        <f t="shared" ref="Y158" si="170">Q158/O158</f>
        <v>0.65378692238078151</v>
      </c>
      <c r="Z158" s="189">
        <f t="shared" ref="Z158" si="171">T158/S158</f>
        <v>0.64328609566305117</v>
      </c>
      <c r="AA158" s="14" t="s">
        <v>0</v>
      </c>
      <c r="AB158" s="13">
        <f>AVERAGE(AB7:AB32,AB35:AB37,AB40:AB55,AB58:AB78,AB81:AB91,AB94:AB112,AB115:AB121,AB124:AB131,AB134:AB142,AB145:AB155)</f>
        <v>1832.9384615384615</v>
      </c>
    </row>
    <row r="161" spans="13:26">
      <c r="O161" s="11"/>
      <c r="T161" s="8"/>
    </row>
    <row r="162" spans="13:26">
      <c r="O162" s="12"/>
      <c r="P162" s="11"/>
      <c r="Q162" s="11"/>
    </row>
    <row r="163" spans="13:26">
      <c r="M163" s="1"/>
      <c r="T163" s="11"/>
      <c r="Z163" s="1"/>
    </row>
    <row r="165" spans="13:26">
      <c r="S165" s="10"/>
      <c r="Z165" s="10"/>
    </row>
    <row r="166" spans="13:26">
      <c r="S166" s="8"/>
      <c r="U166" s="5"/>
      <c r="Z166" s="9"/>
    </row>
    <row r="167" spans="13:26">
      <c r="S167" s="8"/>
      <c r="U167" s="5"/>
      <c r="Z167" s="9"/>
    </row>
    <row r="168" spans="13:26">
      <c r="S168" s="8"/>
      <c r="U168" s="5"/>
    </row>
  </sheetData>
  <mergeCells count="45">
    <mergeCell ref="D3:D6"/>
    <mergeCell ref="E3:E6"/>
    <mergeCell ref="F3:I4"/>
    <mergeCell ref="U3:W4"/>
    <mergeCell ref="R3:T4"/>
    <mergeCell ref="J3:K4"/>
    <mergeCell ref="L3:L6"/>
    <mergeCell ref="M3:M6"/>
    <mergeCell ref="N3:N6"/>
    <mergeCell ref="O3:Q4"/>
    <mergeCell ref="A7:A34"/>
    <mergeCell ref="A35:A39"/>
    <mergeCell ref="X5:X6"/>
    <mergeCell ref="Y5:Y6"/>
    <mergeCell ref="A40:A57"/>
    <mergeCell ref="T5:T6"/>
    <mergeCell ref="U5:U6"/>
    <mergeCell ref="V5:V6"/>
    <mergeCell ref="W5:W6"/>
    <mergeCell ref="P5:P6"/>
    <mergeCell ref="Q5:Q6"/>
    <mergeCell ref="R5:R6"/>
    <mergeCell ref="S5:S6"/>
    <mergeCell ref="A3:A6"/>
    <mergeCell ref="B3:B6"/>
    <mergeCell ref="C3:C6"/>
    <mergeCell ref="AA3:AB4"/>
    <mergeCell ref="F5:F6"/>
    <mergeCell ref="G5:G6"/>
    <mergeCell ref="H5:H6"/>
    <mergeCell ref="I5:I6"/>
    <mergeCell ref="J5:J6"/>
    <mergeCell ref="K5:K6"/>
    <mergeCell ref="O5:O6"/>
    <mergeCell ref="AA5:AA6"/>
    <mergeCell ref="AB5:AB6"/>
    <mergeCell ref="Z5:Z6"/>
    <mergeCell ref="X3:Z4"/>
    <mergeCell ref="A145:A157"/>
    <mergeCell ref="A58:A80"/>
    <mergeCell ref="A81:A93"/>
    <mergeCell ref="A94:A114"/>
    <mergeCell ref="A115:A123"/>
    <mergeCell ref="A124:A133"/>
    <mergeCell ref="A134:A144"/>
  </mergeCells>
  <phoneticPr fontId="3"/>
  <pageMargins left="0.82677165354330717" right="0.19685039370078741" top="0.59055118110236227" bottom="0.59055118110236227" header="0.51181102362204722" footer="0.51181102362204722"/>
  <pageSetup paperSize="9" scale="85" fitToWidth="2" fitToHeight="0" pageOrder="overThenDown" orientation="portrait" r:id="rId1"/>
  <headerFooter alignWithMargins="0"/>
  <rowBreaks count="1" manualBreakCount="1">
    <brk id="80" max="2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2019-06-18T00:17:39Z</cp:lastPrinted>
  <dcterms:created xsi:type="dcterms:W3CDTF">2017-03-14T09:38:42Z</dcterms:created>
  <dcterms:modified xsi:type="dcterms:W3CDTF">2019-06-18T00:17:48Z</dcterms:modified>
</cp:coreProperties>
</file>