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2\市町村課\001財政係\005公営企業\H31\001公営企業一般\001公営企業一般\経営比較分析表\水道・下水・交通・電気・休養宿泊・駐車場・病院\07経営比較分析表（公表用）\05　南信州地域振興局\204129 売木村\"/>
    </mc:Choice>
  </mc:AlternateContent>
  <workbookProtection workbookAlgorithmName="SHA-512" workbookHashValue="RIk/ayodFYevFRoLVZ7qV6p77lihOpPp/TuPgcl8KMNzrO0ms6TFeDoy2n2EZpDGA4XyWgZUhilkmlX5xZX0Eg==" workbookSaltValue="XjSnQHbj+VEkfh18+pOrsg==" workbookSpinCount="100000" lockStructure="1"/>
  <bookViews>
    <workbookView xWindow="-120" yWindow="-120" windowWidth="19440" windowHeight="15150"/>
  </bookViews>
  <sheets>
    <sheet name="法非適用_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L10" i="4" s="1"/>
  <c r="T6" i="5"/>
  <c r="S6" i="5"/>
  <c r="R6" i="5"/>
  <c r="Q6" i="5"/>
  <c r="W10" i="4" s="1"/>
  <c r="P6" i="5"/>
  <c r="O6" i="5"/>
  <c r="I10" i="4" s="1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I85" i="4"/>
  <c r="E85" i="4"/>
  <c r="BB10" i="4"/>
  <c r="AT10" i="4"/>
  <c r="P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<sst xmlns="http://schemas.openxmlformats.org/spreadsheetml/2006/main" count="225" uniqueCount="112">
  <si>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</si>
  <si>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</si>
  <si>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</si>
  <si>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</si>
  <si>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</si>
  <si>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</si>
  <si>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</si>
  <si>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</si>
  <si>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</si>
  <si>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</si>
  <si>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</si>
  <si>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</si>
  <si>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</si>
  <si>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</si>
  <si>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</si>
  <si>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</si>
  <si>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</si>
  <si>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</si>
  <si>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</si>
  <si>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</si>
  <si>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</si>
  <si>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</si>
  <si>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</si>
  <si>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</si>
  <si>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</si>
  <si>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</si>
  <si>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</si>
  <si>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</si>
  <si>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</si>
  <si>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</si>
  <si>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</si>
  <si>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</si>
  <si>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</si>
  <si>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</si>
  <si>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</si>
  <si>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</si>
  <si>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</si>
  <si>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</si>
  <si>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</si>
  <si>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</si>
  <si>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</si>
  <si>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</si>
  <si>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</si>
  <si>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</si>
  <si>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</si>
  <si>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</si>
  <si>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</si>
  <si>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</si>
  <si>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</si>
  <si>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</si>
  <si>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</si>
  <si>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</si>
  <si>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</si>
  <si>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</si>
  <si>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</si>
  <si>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</si>
  <si>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</si>
  <si>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</si>
  <si>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</si>
  <si>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</si>
  <si>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</si>
  <si>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</si>
  <si>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</si>
  <si>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</si>
  <si>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</si>
  <si>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</si>
  <si>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</si>
  <si>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</si>
  <si>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</si>
  <si>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</si>
  <si>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</si>
  <si>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</si>
  <si>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</si>
  <si>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</si>
  <si>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</si>
  <si>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</si>
  <si>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</si>
  <si>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</si>
  <si>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</si>
  <si>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</si>
  <si>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</si>
  <si>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</si>
  <si>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</si>
  <si>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</si>
  <si>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</si>
  <si>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</si>
  <si>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</si>
  <si>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</si>
  <si>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</si>
  <si>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</si>
  <si>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</si>
  <si>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</si>
  <si>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</si>
  <si>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</si>
  <si>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</si>
  <si>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</si>
  <si>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売木村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</si>
  <si>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</si>
  <si>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</si>
  <si>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</si>
  <si>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</si>
  <si>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</si>
  <si>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</si>
  <si>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</si>
  <si>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</si>
  <si>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</si>
  <si>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</si>
  <si>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</si>
  <si>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</si>
  <si>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①収益的収支比率について
　収益的収支比率については、給水収入が少ないため平均を
　大きく下回り続けています。給水収益のみで経営していく
　ためには、現在の３倍の人口が必要であり、独立採算での
　経営は難しい状況です。また、料金回収率が低下傾向にあ
　るため、回収率を上げ、料金収入以外の収入への依存軽減
　に努めます。
④企業債残高対給水収益比率について
　企業債残高対給水収益比率については、平均を大きく上回
　っています。人口が少なく収益が上がらないことと、起債
　残高が非常に多いためです。建設から十数年が経過し、起
　債残高が減ってきているため、差は徐々に改善しつつあり
　ます。
⑤料金回収率（％）について
　料金回収率について、100％を下回っており、給水収益以外
　の収入で賄われています。適切な料金収入の確保が必要と
　され、今後、料金の引き上げを行う予定です。
⑥給水原価について
　給水原価については、起債償還金が多いため、高い数値で
　推移しており、費用の効率性はよくない状況です。
⑦施設利用率（％）について
　施設利用率については、季節によって利用率が変動するこ
　とを考慮しても適切な施設規模だと考えられますが、今後、
　給水人口の減少が進むと利用率が下がることが予想されま
　す。
⑧有収率（％）について
　管路を修繕し、漏水を減らしたことにより、有収率が上が
　ったと考えられます。今後、管路の老朽化により、漏水が
　引きおこる可能性がありますが、早期発見・修繕に努めま
　す。</t>
    <rPh sb="112" eb="114">
      <t>リョウキン</t>
    </rPh>
    <rPh sb="114" eb="116">
      <t>カイシュウ</t>
    </rPh>
    <rPh sb="116" eb="117">
      <t>リツ</t>
    </rPh>
    <rPh sb="118" eb="122">
      <t>テイカケイコウ</t>
    </rPh>
    <rPh sb="132" eb="133">
      <t>リツ</t>
    </rPh>
    <rPh sb="134" eb="135">
      <t>ア</t>
    </rPh>
    <rPh sb="137" eb="139">
      <t>リョウキン</t>
    </rPh>
    <rPh sb="139" eb="141">
      <t>シュウニュウ</t>
    </rPh>
    <rPh sb="141" eb="143">
      <t>イガイ</t>
    </rPh>
    <rPh sb="144" eb="146">
      <t>シュウニュウ</t>
    </rPh>
    <rPh sb="150" eb="152">
      <t>ケイゲン</t>
    </rPh>
    <rPh sb="155" eb="156">
      <t>ツト</t>
    </rPh>
    <rPh sb="326" eb="328">
      <t>シタマワ</t>
    </rPh>
    <rPh sb="335" eb="337">
      <t>シュウエキ</t>
    </rPh>
    <rPh sb="337" eb="339">
      <t>イガイ</t>
    </rPh>
    <rPh sb="342" eb="344">
      <t>シュウニュウ</t>
    </rPh>
    <rPh sb="345" eb="346">
      <t>マカナ</t>
    </rPh>
    <rPh sb="372" eb="374">
      <t>コンゴ</t>
    </rPh>
    <rPh sb="383" eb="384">
      <t>オコナ</t>
    </rPh>
    <rPh sb="385" eb="387">
      <t>ヨテイ</t>
    </rPh>
    <rPh sb="480" eb="482">
      <t>キセツ</t>
    </rPh>
    <rPh sb="486" eb="489">
      <t>リヨウリツ</t>
    </rPh>
    <rPh sb="490" eb="492">
      <t>ヘンドウ</t>
    </rPh>
    <rPh sb="499" eb="501">
      <t>コウリョ</t>
    </rPh>
    <rPh sb="504" eb="506">
      <t>テキセツ</t>
    </rPh>
    <rPh sb="507" eb="509">
      <t>シセツ</t>
    </rPh>
    <rPh sb="509" eb="511">
      <t>キボ</t>
    </rPh>
    <rPh sb="513" eb="514">
      <t>カンガ</t>
    </rPh>
    <rPh sb="521" eb="523">
      <t>コンゴ</t>
    </rPh>
    <rPh sb="526" eb="528">
      <t>キュウスイ</t>
    </rPh>
    <rPh sb="528" eb="530">
      <t>ジンコウ</t>
    </rPh>
    <rPh sb="531" eb="533">
      <t>ゲンショウ</t>
    </rPh>
    <rPh sb="534" eb="535">
      <t>スス</t>
    </rPh>
    <rPh sb="541" eb="542">
      <t>サ</t>
    </rPh>
    <rPh sb="547" eb="549">
      <t>ヨソウ</t>
    </rPh>
    <rPh sb="570" eb="572">
      <t>カンロ</t>
    </rPh>
    <rPh sb="573" eb="575">
      <t>シュウゼン</t>
    </rPh>
    <rPh sb="577" eb="579">
      <t>ロウスイ</t>
    </rPh>
    <rPh sb="580" eb="581">
      <t>ヘ</t>
    </rPh>
    <rPh sb="594" eb="595">
      <t>ア</t>
    </rPh>
    <rPh sb="601" eb="602">
      <t>カンガ</t>
    </rPh>
    <rPh sb="608" eb="610">
      <t>コンゴ</t>
    </rPh>
    <rPh sb="611" eb="613">
      <t>カンロ</t>
    </rPh>
    <rPh sb="614" eb="617">
      <t>ロウキュウカ</t>
    </rPh>
    <rPh sb="621" eb="623">
      <t>ロウスイ</t>
    </rPh>
    <rPh sb="626" eb="627">
      <t>ヒ</t>
    </rPh>
    <rPh sb="631" eb="634">
      <t>カノウセイ</t>
    </rPh>
    <rPh sb="641" eb="643">
      <t>ソウキ</t>
    </rPh>
    <rPh sb="643" eb="645">
      <t>ハッケン</t>
    </rPh>
    <rPh sb="646" eb="648">
      <t>シュウゼン</t>
    </rPh>
    <rPh sb="649" eb="650">
      <t>ツト</t>
    </rPh>
    <phoneticPr fontId="4"/>
  </si>
  <si>
    <t>③管路について
　建設から、約２０年を経過し老朽化し、現在は
　漏水の発見後に修繕を行っている状況にあるた
　め、漏水事故が起こる前に、計画的に管路修繕
　を行う必要があります。
・その他について
　浄水施設については、耐用年数が過ぎた機器や
　施設の修繕・更新を行う必要があります。</t>
    <rPh sb="27" eb="29">
      <t>ゲンザイ</t>
    </rPh>
    <rPh sb="32" eb="34">
      <t>ロウスイ</t>
    </rPh>
    <rPh sb="35" eb="37">
      <t>ハッケン</t>
    </rPh>
    <rPh sb="37" eb="38">
      <t>ゴ</t>
    </rPh>
    <rPh sb="39" eb="41">
      <t>シュウゼン</t>
    </rPh>
    <rPh sb="42" eb="43">
      <t>オコナ</t>
    </rPh>
    <rPh sb="47" eb="49">
      <t>ジョウキョウ</t>
    </rPh>
    <rPh sb="57" eb="59">
      <t>ロウスイ</t>
    </rPh>
    <rPh sb="59" eb="61">
      <t>ジコ</t>
    </rPh>
    <rPh sb="62" eb="63">
      <t>オ</t>
    </rPh>
    <rPh sb="65" eb="66">
      <t>マエ</t>
    </rPh>
    <rPh sb="68" eb="71">
      <t>ケイカクテキ</t>
    </rPh>
    <rPh sb="72" eb="74">
      <t>カンロ</t>
    </rPh>
    <rPh sb="74" eb="76">
      <t>シュウゼン</t>
    </rPh>
    <rPh sb="79" eb="80">
      <t>オコナ</t>
    </rPh>
    <rPh sb="81" eb="83">
      <t>ヒツヨウ</t>
    </rPh>
    <rPh sb="93" eb="94">
      <t>タ</t>
    </rPh>
    <rPh sb="100" eb="102">
      <t>ジョウスイ</t>
    </rPh>
    <rPh sb="102" eb="104">
      <t>シセツ</t>
    </rPh>
    <rPh sb="110" eb="112">
      <t>タイヨウ</t>
    </rPh>
    <rPh sb="112" eb="114">
      <t>ネンスウ</t>
    </rPh>
    <rPh sb="115" eb="116">
      <t>ス</t>
    </rPh>
    <rPh sb="118" eb="120">
      <t>キキ</t>
    </rPh>
    <rPh sb="123" eb="125">
      <t>シセツ</t>
    </rPh>
    <rPh sb="126" eb="128">
      <t>シュウゼン</t>
    </rPh>
    <rPh sb="129" eb="131">
      <t>コウシン</t>
    </rPh>
    <rPh sb="132" eb="133">
      <t>オコナ</t>
    </rPh>
    <rPh sb="134" eb="136">
      <t>ヒツヨウ</t>
    </rPh>
    <phoneticPr fontId="4"/>
  </si>
  <si>
    <t>　　売木村の簡易水道は、当初から「建設費につ
　いては、一般会計から支出しなければ採算が取
　れない。」という見込みの下、事業を始めまし
　た。全体では、収入支出の７３％が、起債の償
　還という零細企業で財政的に健全と言えない状
　況にあります。さらに、施設や管路の老朽化も
　進んでおり、補助金を利用しながら、計画的に
　修繕・更新を行っていきます。また、平成31年
　度から料金の引き上げを行っており、収入の増
　額を見込んでおります。しかし、人口減少に伴
　い、将来的に収入の減少も見込まれるため、経
　営状況を考慮しながら今後も料金改定を検討し
　ていく必要があります。</t>
    <rPh sb="17" eb="19">
      <t>ケンセツ</t>
    </rPh>
    <rPh sb="55" eb="57">
      <t>ミコ</t>
    </rPh>
    <rPh sb="59" eb="60">
      <t>シタ</t>
    </rPh>
    <rPh sb="61" eb="63">
      <t>ジギョウ</t>
    </rPh>
    <rPh sb="64" eb="65">
      <t>ハジ</t>
    </rPh>
    <rPh sb="130" eb="132">
      <t>カンロ</t>
    </rPh>
    <rPh sb="145" eb="148">
      <t>ホジョキン</t>
    </rPh>
    <rPh sb="149" eb="151">
      <t>リヨウ</t>
    </rPh>
    <rPh sb="156" eb="159">
      <t>ケイカクテキ</t>
    </rPh>
    <rPh sb="168" eb="169">
      <t>オコナ</t>
    </rPh>
    <rPh sb="179" eb="181">
      <t>ヘイセイ</t>
    </rPh>
    <rPh sb="189" eb="191">
      <t>リョウキン</t>
    </rPh>
    <rPh sb="192" eb="193">
      <t>ヒ</t>
    </rPh>
    <rPh sb="194" eb="195">
      <t>ア</t>
    </rPh>
    <rPh sb="197" eb="198">
      <t>オコナ</t>
    </rPh>
    <rPh sb="203" eb="205">
      <t>シュウニュウ</t>
    </rPh>
    <rPh sb="211" eb="213">
      <t>ミコ</t>
    </rPh>
    <rPh sb="224" eb="226">
      <t>ジンコウ</t>
    </rPh>
    <rPh sb="226" eb="228">
      <t>ゲンショウ</t>
    </rPh>
    <rPh sb="229" eb="230">
      <t>トモナ</t>
    </rPh>
    <rPh sb="234" eb="237">
      <t>ショウライテキ</t>
    </rPh>
    <rPh sb="238" eb="240">
      <t>シュウニュウ</t>
    </rPh>
    <rPh sb="241" eb="243">
      <t>ゲンショウ</t>
    </rPh>
    <rPh sb="244" eb="246">
      <t>ミコ</t>
    </rPh>
    <rPh sb="259" eb="261">
      <t>コウリョ</t>
    </rPh>
    <rPh sb="265" eb="267">
      <t>コンゴ</t>
    </rPh>
    <rPh sb="268" eb="270">
      <t>リョウキン</t>
    </rPh>
    <rPh sb="270" eb="272">
      <t>カイテイ</t>
    </rPh>
    <rPh sb="273" eb="275">
      <t>ケントウ</t>
    </rPh>
    <rPh sb="281" eb="283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</si>
</sst>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44-4565-B18C-B423C178A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0.91</c:v>
                </c:pt>
                <c:pt idx="1">
                  <c:v>1.26</c:v>
                </c:pt>
                <c:pt idx="2">
                  <c:v>0.78</c:v>
                </c:pt>
                <c:pt idx="3">
                  <c:v>0.56999999999999995</c:v>
                </c:pt>
                <c:pt idx="4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44-4565-B18C-B423C178A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97.15</c:v>
                </c:pt>
                <c:pt idx="1">
                  <c:v>85.71</c:v>
                </c:pt>
                <c:pt idx="2">
                  <c:v>85.23</c:v>
                </c:pt>
                <c:pt idx="3">
                  <c:v>87.75</c:v>
                </c:pt>
                <c:pt idx="4">
                  <c:v>84.83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B4-47E6-8BDF-7EF3F9162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48.36</c:v>
                </c:pt>
                <c:pt idx="1">
                  <c:v>48.7</c:v>
                </c:pt>
                <c:pt idx="2">
                  <c:v>46.9</c:v>
                </c:pt>
                <c:pt idx="3">
                  <c:v>47.95</c:v>
                </c:pt>
                <c:pt idx="4">
                  <c:v>48.26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B4-47E6-8BDF-7EF3F9162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90.91</c:v>
                </c:pt>
                <c:pt idx="1">
                  <c:v>98.87</c:v>
                </c:pt>
                <c:pt idx="2">
                  <c:v>100</c:v>
                </c:pt>
                <c:pt idx="3">
                  <c:v>85.4</c:v>
                </c:pt>
                <c:pt idx="4">
                  <c:v>86.82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3-4507-985D-9A01A961F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75.239999999999995</c:v>
                </c:pt>
                <c:pt idx="1">
                  <c:v>74.959999999999994</c:v>
                </c:pt>
                <c:pt idx="2">
                  <c:v>74.63</c:v>
                </c:pt>
                <c:pt idx="3">
                  <c:v>74.900000000000006</c:v>
                </c:pt>
                <c:pt idx="4">
                  <c:v>72.72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83-4507-985D-9A01A961F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45.59</c:v>
                </c:pt>
                <c:pt idx="1">
                  <c:v>46.27</c:v>
                </c:pt>
                <c:pt idx="2">
                  <c:v>42.97</c:v>
                </c:pt>
                <c:pt idx="3">
                  <c:v>43.02</c:v>
                </c:pt>
                <c:pt idx="4">
                  <c:v>40.47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C-4D9A-B4AC-2B7F21942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73.06</c:v>
                </c:pt>
                <c:pt idx="1">
                  <c:v>72.03</c:v>
                </c:pt>
                <c:pt idx="2">
                  <c:v>72.11</c:v>
                </c:pt>
                <c:pt idx="3">
                  <c:v>74.05</c:v>
                </c:pt>
                <c:pt idx="4">
                  <c:v>73.25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7C-4D9A-B4AC-2B7F21942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0-4BDA-9565-BF9E94F84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10-4BDA-9565-BF9E94F84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E-462E-84CD-D39672C3B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0E-462E-84CD-D39672C3B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02-4124-A0C3-75D53C590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02-4124-A0C3-75D53C590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7-4E22-A8DE-DDC6BE8E8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E7-4E22-A8DE-DDC6BE8E8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3231.59</c:v>
                </c:pt>
                <c:pt idx="1">
                  <c:v>3024.23</c:v>
                </c:pt>
                <c:pt idx="2">
                  <c:v>2829.65</c:v>
                </c:pt>
                <c:pt idx="3">
                  <c:v>2747.34</c:v>
                </c:pt>
                <c:pt idx="4">
                  <c:v>2485.9299999999998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8-49C1-B113-0D35705E3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1486.62</c:v>
                </c:pt>
                <c:pt idx="1">
                  <c:v>1510.14</c:v>
                </c:pt>
                <c:pt idx="2">
                  <c:v>1595.62</c:v>
                </c:pt>
                <c:pt idx="3">
                  <c:v>1302.33</c:v>
                </c:pt>
                <c:pt idx="4">
                  <c:v>1274.21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C8-49C1-B113-0D35705E3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23.66</c:v>
                </c:pt>
                <c:pt idx="1">
                  <c:v>24.52</c:v>
                </c:pt>
                <c:pt idx="2">
                  <c:v>23.41</c:v>
                </c:pt>
                <c:pt idx="3">
                  <c:v>23.71</c:v>
                </c:pt>
                <c:pt idx="4">
                  <c:v>23.18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A-464D-9EFE-9EBB4A670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24.39</c:v>
                </c:pt>
                <c:pt idx="1">
                  <c:v>22.67</c:v>
                </c:pt>
                <c:pt idx="2">
                  <c:v>37.92</c:v>
                </c:pt>
                <c:pt idx="3">
                  <c:v>40.89</c:v>
                </c:pt>
                <c:pt idx="4">
                  <c:v>41.25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0A-464D-9EFE-9EBB4A670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692.44</c:v>
                </c:pt>
                <c:pt idx="1">
                  <c:v>687.93</c:v>
                </c:pt>
                <c:pt idx="2">
                  <c:v>705.33</c:v>
                </c:pt>
                <c:pt idx="3">
                  <c:v>741.43</c:v>
                </c:pt>
                <c:pt idx="4">
                  <c:v>765.27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A-46D2-97BE-79B6B76F1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734.18</c:v>
                </c:pt>
                <c:pt idx="1">
                  <c:v>789.62</c:v>
                </c:pt>
                <c:pt idx="2">
                  <c:v>423.18</c:v>
                </c:pt>
                <c:pt idx="3">
                  <c:v>383.2</c:v>
                </c:pt>
                <c:pt idx="4">
                  <c:v>383.25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BA-46D2-97BE-79B6B76F1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【1,074.14】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55" zoomScaleNormal="55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長野県　売木村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2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データ!$I$6</f>
        <v>法非適用</v>
      </c>
      <c r="C8" s="49"/>
      <c r="D8" s="49"/>
      <c r="E8" s="49"/>
      <c r="F8" s="49"/>
      <c r="G8" s="49"/>
      <c r="H8" s="49"/>
      <c r="I8" s="49" t="str">
        <f>データ!$J$6</f>
        <v>水道事業</v>
      </c>
      <c r="J8" s="49"/>
      <c r="K8" s="49"/>
      <c r="L8" s="49"/>
      <c r="M8" s="49"/>
      <c r="N8" s="49"/>
      <c r="O8" s="49"/>
      <c r="P8" s="49" t="str">
        <f>データ!$K$6</f>
        <v>簡易水道事業</v>
      </c>
      <c r="Q8" s="49"/>
      <c r="R8" s="49"/>
      <c r="S8" s="49"/>
      <c r="T8" s="49"/>
      <c r="U8" s="49"/>
      <c r="V8" s="49"/>
      <c r="W8" s="49" t="str">
        <f>データ!$L$6</f>
        <v>D4</v>
      </c>
      <c r="X8" s="49"/>
      <c r="Y8" s="49"/>
      <c r="Z8" s="49"/>
      <c r="AA8" s="49"/>
      <c r="AB8" s="49"/>
      <c r="AC8" s="49"/>
      <c r="AD8" s="49" t="str">
        <f>データ!$M$6</f>
        <v>非設置</v>
      </c>
      <c r="AE8" s="49"/>
      <c r="AF8" s="49"/>
      <c r="AG8" s="49"/>
      <c r="AH8" s="49"/>
      <c r="AI8" s="49"/>
      <c r="AJ8" s="49"/>
      <c r="AK8" s="2"/>
      <c r="AL8" s="50">
        <f>データ!$R$6</f>
        <v>554</v>
      </c>
      <c r="AM8" s="50"/>
      <c r="AN8" s="50"/>
      <c r="AO8" s="50"/>
      <c r="AP8" s="50"/>
      <c r="AQ8" s="50"/>
      <c r="AR8" s="50"/>
      <c r="AS8" s="50"/>
      <c r="AT8" s="46">
        <f>データ!$S$6</f>
        <v>43.43</v>
      </c>
      <c r="AU8" s="46"/>
      <c r="AV8" s="46"/>
      <c r="AW8" s="46"/>
      <c r="AX8" s="46"/>
      <c r="AY8" s="46"/>
      <c r="AZ8" s="46"/>
      <c r="BA8" s="46"/>
      <c r="BB8" s="46">
        <f>データ!$T$6</f>
        <v>12.76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2"/>
      <c r="AE9" s="2"/>
      <c r="AF9" s="2"/>
      <c r="AG9" s="2"/>
      <c r="AH9" s="3"/>
      <c r="AI9" s="2"/>
      <c r="AJ9" s="2"/>
      <c r="AK9" s="2"/>
      <c r="AL9" s="45" t="s">
        <v>16</v>
      </c>
      <c r="AM9" s="45"/>
      <c r="AN9" s="45"/>
      <c r="AO9" s="45"/>
      <c r="AP9" s="45"/>
      <c r="AQ9" s="45"/>
      <c r="AR9" s="45"/>
      <c r="AS9" s="45"/>
      <c r="AT9" s="45" t="s">
        <v>17</v>
      </c>
      <c r="AU9" s="45"/>
      <c r="AV9" s="45"/>
      <c r="AW9" s="45"/>
      <c r="AX9" s="45"/>
      <c r="AY9" s="45"/>
      <c r="AZ9" s="45"/>
      <c r="BA9" s="45"/>
      <c r="BB9" s="45" t="s">
        <v>18</v>
      </c>
      <c r="BC9" s="45"/>
      <c r="BD9" s="45"/>
      <c r="BE9" s="45"/>
      <c r="BF9" s="45"/>
      <c r="BG9" s="45"/>
      <c r="BH9" s="45"/>
      <c r="BI9" s="45"/>
      <c r="BJ9" s="3"/>
      <c r="BK9" s="3"/>
      <c r="BL9" s="51" t="s">
        <v>19</v>
      </c>
      <c r="BM9" s="5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データ!$N$6</f>
        <v>-</v>
      </c>
      <c r="C10" s="46"/>
      <c r="D10" s="46"/>
      <c r="E10" s="46"/>
      <c r="F10" s="46"/>
      <c r="G10" s="46"/>
      <c r="H10" s="46"/>
      <c r="I10" s="46" t="str">
        <f>データ!$O$6</f>
        <v>該当数値なし</v>
      </c>
      <c r="J10" s="46"/>
      <c r="K10" s="46"/>
      <c r="L10" s="46"/>
      <c r="M10" s="46"/>
      <c r="N10" s="46"/>
      <c r="O10" s="46"/>
      <c r="P10" s="46">
        <f>データ!$P$6</f>
        <v>95.99</v>
      </c>
      <c r="Q10" s="46"/>
      <c r="R10" s="46"/>
      <c r="S10" s="46"/>
      <c r="T10" s="46"/>
      <c r="U10" s="46"/>
      <c r="V10" s="46"/>
      <c r="W10" s="50">
        <f>データ!$Q$6</f>
        <v>2900</v>
      </c>
      <c r="X10" s="50"/>
      <c r="Y10" s="50"/>
      <c r="Z10" s="50"/>
      <c r="AA10" s="50"/>
      <c r="AB10" s="50"/>
      <c r="AC10" s="50"/>
      <c r="AD10" s="2"/>
      <c r="AE10" s="2"/>
      <c r="AF10" s="2"/>
      <c r="AG10" s="2"/>
      <c r="AH10" s="2"/>
      <c r="AI10" s="2"/>
      <c r="AJ10" s="2"/>
      <c r="AK10" s="2"/>
      <c r="AL10" s="50">
        <f>データ!$U$6</f>
        <v>527</v>
      </c>
      <c r="AM10" s="50"/>
      <c r="AN10" s="50"/>
      <c r="AO10" s="50"/>
      <c r="AP10" s="50"/>
      <c r="AQ10" s="50"/>
      <c r="AR10" s="50"/>
      <c r="AS10" s="50"/>
      <c r="AT10" s="46">
        <f>データ!$V$6</f>
        <v>12.06</v>
      </c>
      <c r="AU10" s="46"/>
      <c r="AV10" s="46"/>
      <c r="AW10" s="46"/>
      <c r="AX10" s="46"/>
      <c r="AY10" s="46"/>
      <c r="AZ10" s="46"/>
      <c r="BA10" s="46"/>
      <c r="BB10" s="46">
        <f>データ!$W$6</f>
        <v>43.7</v>
      </c>
      <c r="BC10" s="46"/>
      <c r="BD10" s="46"/>
      <c r="BE10" s="46"/>
      <c r="BF10" s="46"/>
      <c r="BG10" s="46"/>
      <c r="BH10" s="46"/>
      <c r="BI10" s="46"/>
      <c r="BJ10" s="2"/>
      <c r="BK10" s="2"/>
      <c r="BL10" s="53" t="s">
        <v>21</v>
      </c>
      <c r="BM10" s="54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55" t="s">
        <v>25</v>
      </c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58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60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5" t="s">
        <v>109</v>
      </c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7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5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7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5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7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5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7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5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7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5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7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5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7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5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7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5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7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5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7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5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7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5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7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5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7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5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7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5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7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5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7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5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7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5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7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5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7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5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7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5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7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5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7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5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7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5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7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5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7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5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7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5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7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7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8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80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5" t="s">
        <v>26</v>
      </c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7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8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60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1" t="s">
        <v>110</v>
      </c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63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63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63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63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63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63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63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63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63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63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63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6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63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6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63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6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63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63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5" t="s">
        <v>28</v>
      </c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7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8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60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1" t="s">
        <v>111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【75.60】</v>
      </c>
      <c r="F85" s="27" t="s">
        <v>41</v>
      </c>
      <c r="G85" s="27" t="s">
        <v>42</v>
      </c>
      <c r="H85" s="27" t="str">
        <f>データ!BO6</f>
        <v>【1,074.14】</v>
      </c>
      <c r="I85" s="27" t="str">
        <f>データ!BZ6</f>
        <v>【54.36】</v>
      </c>
      <c r="J85" s="27" t="str">
        <f>データ!CK6</f>
        <v>【296.40】</v>
      </c>
      <c r="K85" s="27" t="str">
        <f>データ!CV6</f>
        <v>【55.95】</v>
      </c>
      <c r="L85" s="27" t="str">
        <f>データ!DG6</f>
        <v>【73.77】</v>
      </c>
      <c r="M85" s="27" t="s">
        <v>41</v>
      </c>
      <c r="N85" s="27" t="s">
        <v>41</v>
      </c>
      <c r="O85" s="27" t="str">
        <f>データ!EN6</f>
        <v>【0.54】</v>
      </c>
    </row>
  </sheetData>
  <sheetProtection algorithmName="SHA-512" hashValue="vdugvmo0ItICrHdwvEDwCsVK28Huw8h6YJgufL4whRtpQ7nCTxnbWKCzR25yF+w/MCMFczCjt37n8kgsPLfBxw==" saltValue="MYZuvXNln7xdugWWwJGBt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0" t="s">
        <v>51</v>
      </c>
      <c r="H3" s="83" t="s">
        <v>52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53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54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29" t="s">
        <v>55</v>
      </c>
      <c r="B4" s="31"/>
      <c r="C4" s="31"/>
      <c r="D4" s="31"/>
      <c r="E4" s="31"/>
      <c r="F4" s="31"/>
      <c r="G4" s="31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56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57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58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59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60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61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62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63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64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65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66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29" t="s">
        <v>67</v>
      </c>
      <c r="B5" s="32"/>
      <c r="C5" s="32"/>
      <c r="D5" s="32"/>
      <c r="E5" s="32"/>
      <c r="F5" s="32"/>
      <c r="G5" s="32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33" t="s">
        <v>75</v>
      </c>
      <c r="P5" s="33" t="s">
        <v>76</v>
      </c>
      <c r="Q5" s="33" t="s">
        <v>77</v>
      </c>
      <c r="R5" s="33" t="s">
        <v>78</v>
      </c>
      <c r="S5" s="33" t="s">
        <v>79</v>
      </c>
      <c r="T5" s="33" t="s">
        <v>80</v>
      </c>
      <c r="U5" s="33" t="s">
        <v>81</v>
      </c>
      <c r="V5" s="33" t="s">
        <v>82</v>
      </c>
      <c r="W5" s="33" t="s">
        <v>83</v>
      </c>
      <c r="X5" s="33" t="s">
        <v>84</v>
      </c>
      <c r="Y5" s="33" t="s">
        <v>85</v>
      </c>
      <c r="Z5" s="33" t="s">
        <v>86</v>
      </c>
      <c r="AA5" s="33" t="s">
        <v>87</v>
      </c>
      <c r="AB5" s="33" t="s">
        <v>88</v>
      </c>
      <c r="AC5" s="33" t="s">
        <v>89</v>
      </c>
      <c r="AD5" s="33" t="s">
        <v>90</v>
      </c>
      <c r="AE5" s="33" t="s">
        <v>91</v>
      </c>
      <c r="AF5" s="33" t="s">
        <v>92</v>
      </c>
      <c r="AG5" s="33" t="s">
        <v>93</v>
      </c>
      <c r="AH5" s="33" t="s">
        <v>29</v>
      </c>
      <c r="AI5" s="33" t="s">
        <v>84</v>
      </c>
      <c r="AJ5" s="33" t="s">
        <v>85</v>
      </c>
      <c r="AK5" s="33" t="s">
        <v>86</v>
      </c>
      <c r="AL5" s="33" t="s">
        <v>87</v>
      </c>
      <c r="AM5" s="33" t="s">
        <v>88</v>
      </c>
      <c r="AN5" s="33" t="s">
        <v>89</v>
      </c>
      <c r="AO5" s="33" t="s">
        <v>90</v>
      </c>
      <c r="AP5" s="33" t="s">
        <v>91</v>
      </c>
      <c r="AQ5" s="33" t="s">
        <v>92</v>
      </c>
      <c r="AR5" s="33" t="s">
        <v>93</v>
      </c>
      <c r="AS5" s="33" t="s">
        <v>94</v>
      </c>
      <c r="AT5" s="33" t="s">
        <v>84</v>
      </c>
      <c r="AU5" s="33" t="s">
        <v>85</v>
      </c>
      <c r="AV5" s="33" t="s">
        <v>86</v>
      </c>
      <c r="AW5" s="33" t="s">
        <v>87</v>
      </c>
      <c r="AX5" s="33" t="s">
        <v>88</v>
      </c>
      <c r="AY5" s="33" t="s">
        <v>89</v>
      </c>
      <c r="AZ5" s="33" t="s">
        <v>90</v>
      </c>
      <c r="BA5" s="33" t="s">
        <v>91</v>
      </c>
      <c r="BB5" s="33" t="s">
        <v>92</v>
      </c>
      <c r="BC5" s="33" t="s">
        <v>93</v>
      </c>
      <c r="BD5" s="33" t="s">
        <v>94</v>
      </c>
      <c r="BE5" s="33" t="s">
        <v>84</v>
      </c>
      <c r="BF5" s="33" t="s">
        <v>85</v>
      </c>
      <c r="BG5" s="33" t="s">
        <v>86</v>
      </c>
      <c r="BH5" s="33" t="s">
        <v>87</v>
      </c>
      <c r="BI5" s="33" t="s">
        <v>88</v>
      </c>
      <c r="BJ5" s="33" t="s">
        <v>89</v>
      </c>
      <c r="BK5" s="33" t="s">
        <v>90</v>
      </c>
      <c r="BL5" s="33" t="s">
        <v>91</v>
      </c>
      <c r="BM5" s="33" t="s">
        <v>92</v>
      </c>
      <c r="BN5" s="33" t="s">
        <v>93</v>
      </c>
      <c r="BO5" s="33" t="s">
        <v>94</v>
      </c>
      <c r="BP5" s="33" t="s">
        <v>84</v>
      </c>
      <c r="BQ5" s="33" t="s">
        <v>85</v>
      </c>
      <c r="BR5" s="33" t="s">
        <v>86</v>
      </c>
      <c r="BS5" s="33" t="s">
        <v>87</v>
      </c>
      <c r="BT5" s="33" t="s">
        <v>88</v>
      </c>
      <c r="BU5" s="33" t="s">
        <v>89</v>
      </c>
      <c r="BV5" s="33" t="s">
        <v>90</v>
      </c>
      <c r="BW5" s="33" t="s">
        <v>91</v>
      </c>
      <c r="BX5" s="33" t="s">
        <v>92</v>
      </c>
      <c r="BY5" s="33" t="s">
        <v>93</v>
      </c>
      <c r="BZ5" s="33" t="s">
        <v>94</v>
      </c>
      <c r="CA5" s="33" t="s">
        <v>84</v>
      </c>
      <c r="CB5" s="33" t="s">
        <v>85</v>
      </c>
      <c r="CC5" s="33" t="s">
        <v>86</v>
      </c>
      <c r="CD5" s="33" t="s">
        <v>87</v>
      </c>
      <c r="CE5" s="33" t="s">
        <v>88</v>
      </c>
      <c r="CF5" s="33" t="s">
        <v>89</v>
      </c>
      <c r="CG5" s="33" t="s">
        <v>90</v>
      </c>
      <c r="CH5" s="33" t="s">
        <v>91</v>
      </c>
      <c r="CI5" s="33" t="s">
        <v>92</v>
      </c>
      <c r="CJ5" s="33" t="s">
        <v>93</v>
      </c>
      <c r="CK5" s="33" t="s">
        <v>94</v>
      </c>
      <c r="CL5" s="33" t="s">
        <v>84</v>
      </c>
      <c r="CM5" s="33" t="s">
        <v>85</v>
      </c>
      <c r="CN5" s="33" t="s">
        <v>86</v>
      </c>
      <c r="CO5" s="33" t="s">
        <v>87</v>
      </c>
      <c r="CP5" s="33" t="s">
        <v>88</v>
      </c>
      <c r="CQ5" s="33" t="s">
        <v>89</v>
      </c>
      <c r="CR5" s="33" t="s">
        <v>90</v>
      </c>
      <c r="CS5" s="33" t="s">
        <v>91</v>
      </c>
      <c r="CT5" s="33" t="s">
        <v>92</v>
      </c>
      <c r="CU5" s="33" t="s">
        <v>93</v>
      </c>
      <c r="CV5" s="33" t="s">
        <v>94</v>
      </c>
      <c r="CW5" s="33" t="s">
        <v>84</v>
      </c>
      <c r="CX5" s="33" t="s">
        <v>85</v>
      </c>
      <c r="CY5" s="33" t="s">
        <v>86</v>
      </c>
      <c r="CZ5" s="33" t="s">
        <v>87</v>
      </c>
      <c r="DA5" s="33" t="s">
        <v>88</v>
      </c>
      <c r="DB5" s="33" t="s">
        <v>89</v>
      </c>
      <c r="DC5" s="33" t="s">
        <v>90</v>
      </c>
      <c r="DD5" s="33" t="s">
        <v>91</v>
      </c>
      <c r="DE5" s="33" t="s">
        <v>92</v>
      </c>
      <c r="DF5" s="33" t="s">
        <v>93</v>
      </c>
      <c r="DG5" s="33" t="s">
        <v>94</v>
      </c>
      <c r="DH5" s="33" t="s">
        <v>84</v>
      </c>
      <c r="DI5" s="33" t="s">
        <v>85</v>
      </c>
      <c r="DJ5" s="33" t="s">
        <v>86</v>
      </c>
      <c r="DK5" s="33" t="s">
        <v>87</v>
      </c>
      <c r="DL5" s="33" t="s">
        <v>88</v>
      </c>
      <c r="DM5" s="33" t="s">
        <v>89</v>
      </c>
      <c r="DN5" s="33" t="s">
        <v>90</v>
      </c>
      <c r="DO5" s="33" t="s">
        <v>91</v>
      </c>
      <c r="DP5" s="33" t="s">
        <v>92</v>
      </c>
      <c r="DQ5" s="33" t="s">
        <v>93</v>
      </c>
      <c r="DR5" s="33" t="s">
        <v>94</v>
      </c>
      <c r="DS5" s="33" t="s">
        <v>84</v>
      </c>
      <c r="DT5" s="33" t="s">
        <v>85</v>
      </c>
      <c r="DU5" s="33" t="s">
        <v>86</v>
      </c>
      <c r="DV5" s="33" t="s">
        <v>87</v>
      </c>
      <c r="DW5" s="33" t="s">
        <v>88</v>
      </c>
      <c r="DX5" s="33" t="s">
        <v>89</v>
      </c>
      <c r="DY5" s="33" t="s">
        <v>90</v>
      </c>
      <c r="DZ5" s="33" t="s">
        <v>91</v>
      </c>
      <c r="EA5" s="33" t="s">
        <v>92</v>
      </c>
      <c r="EB5" s="33" t="s">
        <v>93</v>
      </c>
      <c r="EC5" s="33" t="s">
        <v>94</v>
      </c>
      <c r="ED5" s="33" t="s">
        <v>84</v>
      </c>
      <c r="EE5" s="33" t="s">
        <v>85</v>
      </c>
      <c r="EF5" s="33" t="s">
        <v>86</v>
      </c>
      <c r="EG5" s="33" t="s">
        <v>87</v>
      </c>
      <c r="EH5" s="33" t="s">
        <v>88</v>
      </c>
      <c r="EI5" s="33" t="s">
        <v>89</v>
      </c>
      <c r="EJ5" s="33" t="s">
        <v>90</v>
      </c>
      <c r="EK5" s="33" t="s">
        <v>91</v>
      </c>
      <c r="EL5" s="33" t="s">
        <v>92</v>
      </c>
      <c r="EM5" s="33" t="s">
        <v>93</v>
      </c>
      <c r="EN5" s="33" t="s">
        <v>94</v>
      </c>
    </row>
    <row r="6" spans="1:144" s="37" customFormat="1" x14ac:dyDescent="0.15">
      <c r="A6" s="29" t="s">
        <v>95</v>
      </c>
      <c r="B6" s="34">
        <f>B7</f>
        <v>2018</v>
      </c>
      <c r="C6" s="34">
        <f t="shared" ref="C6:W6" si="3">C7</f>
        <v>204129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長野県　売木村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95.99</v>
      </c>
      <c r="Q6" s="35">
        <f t="shared" si="3"/>
        <v>2900</v>
      </c>
      <c r="R6" s="35">
        <f t="shared" si="3"/>
        <v>554</v>
      </c>
      <c r="S6" s="35">
        <f t="shared" si="3"/>
        <v>43.43</v>
      </c>
      <c r="T6" s="35">
        <f t="shared" si="3"/>
        <v>12.76</v>
      </c>
      <c r="U6" s="35">
        <f t="shared" si="3"/>
        <v>527</v>
      </c>
      <c r="V6" s="35">
        <f t="shared" si="3"/>
        <v>12.06</v>
      </c>
      <c r="W6" s="35">
        <f t="shared" si="3"/>
        <v>43.7</v>
      </c>
      <c r="X6" s="36">
        <f>IF(X7="",NA(),X7)</f>
        <v>45.59</v>
      </c>
      <c r="Y6" s="36">
        <f t="shared" ref="Y6:AG6" si="4">IF(Y7="",NA(),Y7)</f>
        <v>46.27</v>
      </c>
      <c r="Z6" s="36">
        <f t="shared" si="4"/>
        <v>42.97</v>
      </c>
      <c r="AA6" s="36">
        <f t="shared" si="4"/>
        <v>43.02</v>
      </c>
      <c r="AB6" s="36">
        <f t="shared" si="4"/>
        <v>40.47</v>
      </c>
      <c r="AC6" s="36">
        <f t="shared" si="4"/>
        <v>73.06</v>
      </c>
      <c r="AD6" s="36">
        <f t="shared" si="4"/>
        <v>72.03</v>
      </c>
      <c r="AE6" s="36">
        <f t="shared" si="4"/>
        <v>72.11</v>
      </c>
      <c r="AF6" s="36">
        <f t="shared" si="4"/>
        <v>74.05</v>
      </c>
      <c r="AG6" s="36">
        <f t="shared" si="4"/>
        <v>73.25</v>
      </c>
      <c r="AH6" s="35" t="str">
        <f>IF(AH7="","",IF(AH7="-","【-】","【"&amp;SUBSTITUTE(TEXT(AH7,"#,##0.00"),"-","△")&amp;"】"))</f>
        <v>【75.60】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3231.59</v>
      </c>
      <c r="BF6" s="36">
        <f t="shared" ref="BF6:BN6" si="7">IF(BF7="",NA(),BF7)</f>
        <v>3024.23</v>
      </c>
      <c r="BG6" s="36">
        <f t="shared" si="7"/>
        <v>2829.65</v>
      </c>
      <c r="BH6" s="36">
        <f t="shared" si="7"/>
        <v>2747.34</v>
      </c>
      <c r="BI6" s="36">
        <f t="shared" si="7"/>
        <v>2485.9299999999998</v>
      </c>
      <c r="BJ6" s="36">
        <f t="shared" si="7"/>
        <v>1486.62</v>
      </c>
      <c r="BK6" s="36">
        <f t="shared" si="7"/>
        <v>1510.14</v>
      </c>
      <c r="BL6" s="36">
        <f t="shared" si="7"/>
        <v>1595.62</v>
      </c>
      <c r="BM6" s="36">
        <f t="shared" si="7"/>
        <v>1302.33</v>
      </c>
      <c r="BN6" s="36">
        <f t="shared" si="7"/>
        <v>1274.21</v>
      </c>
      <c r="BO6" s="35" t="str">
        <f>IF(BO7="","",IF(BO7="-","【-】","【"&amp;SUBSTITUTE(TEXT(BO7,"#,##0.00"),"-","△")&amp;"】"))</f>
        <v>【1,074.14】</v>
      </c>
      <c r="BP6" s="36">
        <f>IF(BP7="",NA(),BP7)</f>
        <v>23.66</v>
      </c>
      <c r="BQ6" s="36">
        <f t="shared" ref="BQ6:BY6" si="8">IF(BQ7="",NA(),BQ7)</f>
        <v>24.52</v>
      </c>
      <c r="BR6" s="36">
        <f t="shared" si="8"/>
        <v>23.41</v>
      </c>
      <c r="BS6" s="36">
        <f t="shared" si="8"/>
        <v>23.71</v>
      </c>
      <c r="BT6" s="36">
        <f t="shared" si="8"/>
        <v>23.18</v>
      </c>
      <c r="BU6" s="36">
        <f t="shared" si="8"/>
        <v>24.39</v>
      </c>
      <c r="BV6" s="36">
        <f t="shared" si="8"/>
        <v>22.67</v>
      </c>
      <c r="BW6" s="36">
        <f t="shared" si="8"/>
        <v>37.92</v>
      </c>
      <c r="BX6" s="36">
        <f t="shared" si="8"/>
        <v>40.89</v>
      </c>
      <c r="BY6" s="36">
        <f t="shared" si="8"/>
        <v>41.25</v>
      </c>
      <c r="BZ6" s="35" t="str">
        <f>IF(BZ7="","",IF(BZ7="-","【-】","【"&amp;SUBSTITUTE(TEXT(BZ7,"#,##0.00"),"-","△")&amp;"】"))</f>
        <v>【54.36】</v>
      </c>
      <c r="CA6" s="36">
        <f>IF(CA7="",NA(),CA7)</f>
        <v>692.44</v>
      </c>
      <c r="CB6" s="36">
        <f t="shared" ref="CB6:CJ6" si="9">IF(CB7="",NA(),CB7)</f>
        <v>687.93</v>
      </c>
      <c r="CC6" s="36">
        <f t="shared" si="9"/>
        <v>705.33</v>
      </c>
      <c r="CD6" s="36">
        <f t="shared" si="9"/>
        <v>741.43</v>
      </c>
      <c r="CE6" s="36">
        <f t="shared" si="9"/>
        <v>765.27</v>
      </c>
      <c r="CF6" s="36">
        <f t="shared" si="9"/>
        <v>734.18</v>
      </c>
      <c r="CG6" s="36">
        <f t="shared" si="9"/>
        <v>789.62</v>
      </c>
      <c r="CH6" s="36">
        <f t="shared" si="9"/>
        <v>423.18</v>
      </c>
      <c r="CI6" s="36">
        <f t="shared" si="9"/>
        <v>383.2</v>
      </c>
      <c r="CJ6" s="36">
        <f t="shared" si="9"/>
        <v>383.25</v>
      </c>
      <c r="CK6" s="35" t="str">
        <f>IF(CK7="","",IF(CK7="-","【-】","【"&amp;SUBSTITUTE(TEXT(CK7,"#,##0.00"),"-","△")&amp;"】"))</f>
        <v>【296.40】</v>
      </c>
      <c r="CL6" s="36">
        <f>IF(CL7="",NA(),CL7)</f>
        <v>97.15</v>
      </c>
      <c r="CM6" s="36">
        <f t="shared" ref="CM6:CU6" si="10">IF(CM7="",NA(),CM7)</f>
        <v>85.71</v>
      </c>
      <c r="CN6" s="36">
        <f t="shared" si="10"/>
        <v>85.23</v>
      </c>
      <c r="CO6" s="36">
        <f t="shared" si="10"/>
        <v>87.75</v>
      </c>
      <c r="CP6" s="36">
        <f t="shared" si="10"/>
        <v>84.83</v>
      </c>
      <c r="CQ6" s="36">
        <f t="shared" si="10"/>
        <v>48.36</v>
      </c>
      <c r="CR6" s="36">
        <f t="shared" si="10"/>
        <v>48.7</v>
      </c>
      <c r="CS6" s="36">
        <f t="shared" si="10"/>
        <v>46.9</v>
      </c>
      <c r="CT6" s="36">
        <f t="shared" si="10"/>
        <v>47.95</v>
      </c>
      <c r="CU6" s="36">
        <f t="shared" si="10"/>
        <v>48.26</v>
      </c>
      <c r="CV6" s="35" t="str">
        <f>IF(CV7="","",IF(CV7="-","【-】","【"&amp;SUBSTITUTE(TEXT(CV7,"#,##0.00"),"-","△")&amp;"】"))</f>
        <v>【55.95】</v>
      </c>
      <c r="CW6" s="36">
        <f>IF(CW7="",NA(),CW7)</f>
        <v>90.91</v>
      </c>
      <c r="CX6" s="36">
        <f t="shared" ref="CX6:DF6" si="11">IF(CX7="",NA(),CX7)</f>
        <v>98.87</v>
      </c>
      <c r="CY6" s="36">
        <f t="shared" si="11"/>
        <v>100</v>
      </c>
      <c r="CZ6" s="36">
        <f t="shared" si="11"/>
        <v>85.4</v>
      </c>
      <c r="DA6" s="36">
        <f t="shared" si="11"/>
        <v>86.82</v>
      </c>
      <c r="DB6" s="36">
        <f t="shared" si="11"/>
        <v>75.239999999999995</v>
      </c>
      <c r="DC6" s="36">
        <f t="shared" si="11"/>
        <v>74.959999999999994</v>
      </c>
      <c r="DD6" s="36">
        <f t="shared" si="11"/>
        <v>74.63</v>
      </c>
      <c r="DE6" s="36">
        <f t="shared" si="11"/>
        <v>74.900000000000006</v>
      </c>
      <c r="DF6" s="36">
        <f t="shared" si="11"/>
        <v>72.72</v>
      </c>
      <c r="DG6" s="35" t="str">
        <f>IF(DG7="","",IF(DG7="-","【-】","【"&amp;SUBSTITUTE(TEXT(DG7,"#,##0.00"),"-","△")&amp;"】"))</f>
        <v>【73.77】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0.91</v>
      </c>
      <c r="EJ6" s="36">
        <f t="shared" si="14"/>
        <v>1.26</v>
      </c>
      <c r="EK6" s="36">
        <f t="shared" si="14"/>
        <v>0.78</v>
      </c>
      <c r="EL6" s="36">
        <f t="shared" si="14"/>
        <v>0.56999999999999995</v>
      </c>
      <c r="EM6" s="36">
        <f t="shared" si="14"/>
        <v>0.62</v>
      </c>
      <c r="EN6" s="35" t="str">
        <f>IF(EN7="","",IF(EN7="-","【-】","【"&amp;SUBSTITUTE(TEXT(EN7,"#,##0.00"),"-","△")&amp;"】"))</f>
        <v>【0.54】</v>
      </c>
    </row>
    <row r="7" spans="1:144" s="37" customFormat="1" x14ac:dyDescent="0.15">
      <c r="A7" s="29"/>
      <c r="B7" s="38">
        <v>2018</v>
      </c>
      <c r="C7" s="38">
        <v>204129</v>
      </c>
      <c r="D7" s="38">
        <v>47</v>
      </c>
      <c r="E7" s="38">
        <v>1</v>
      </c>
      <c r="F7" s="38">
        <v>0</v>
      </c>
      <c r="G7" s="38">
        <v>0</v>
      </c>
      <c r="H7" s="38" t="s">
        <v>96</v>
      </c>
      <c r="I7" s="38" t="s">
        <v>97</v>
      </c>
      <c r="J7" s="38" t="s">
        <v>98</v>
      </c>
      <c r="K7" s="38" t="s">
        <v>99</v>
      </c>
      <c r="L7" s="38" t="s">
        <v>100</v>
      </c>
      <c r="M7" s="38" t="s">
        <v>101</v>
      </c>
      <c r="N7" s="39" t="s">
        <v>102</v>
      </c>
      <c r="O7" s="39" t="s">
        <v>103</v>
      </c>
      <c r="P7" s="39">
        <v>95.99</v>
      </c>
      <c r="Q7" s="39">
        <v>2900</v>
      </c>
      <c r="R7" s="39">
        <v>554</v>
      </c>
      <c r="S7" s="39">
        <v>43.43</v>
      </c>
      <c r="T7" s="39">
        <v>12.76</v>
      </c>
      <c r="U7" s="39">
        <v>527</v>
      </c>
      <c r="V7" s="39">
        <v>12.06</v>
      </c>
      <c r="W7" s="39">
        <v>43.7</v>
      </c>
      <c r="X7" s="39">
        <v>45.59</v>
      </c>
      <c r="Y7" s="39">
        <v>46.27</v>
      </c>
      <c r="Z7" s="39">
        <v>42.97</v>
      </c>
      <c r="AA7" s="39">
        <v>43.02</v>
      </c>
      <c r="AB7" s="39">
        <v>40.47</v>
      </c>
      <c r="AC7" s="39">
        <v>73.06</v>
      </c>
      <c r="AD7" s="39">
        <v>72.03</v>
      </c>
      <c r="AE7" s="39">
        <v>72.11</v>
      </c>
      <c r="AF7" s="39">
        <v>74.05</v>
      </c>
      <c r="AG7" s="39">
        <v>73.25</v>
      </c>
      <c r="AH7" s="39">
        <v>75.599999999999994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3231.59</v>
      </c>
      <c r="BF7" s="39">
        <v>3024.23</v>
      </c>
      <c r="BG7" s="39">
        <v>2829.65</v>
      </c>
      <c r="BH7" s="39">
        <v>2747.34</v>
      </c>
      <c r="BI7" s="39">
        <v>2485.9299999999998</v>
      </c>
      <c r="BJ7" s="39">
        <v>1486.62</v>
      </c>
      <c r="BK7" s="39">
        <v>1510.14</v>
      </c>
      <c r="BL7" s="39">
        <v>1595.62</v>
      </c>
      <c r="BM7" s="39">
        <v>1302.33</v>
      </c>
      <c r="BN7" s="39">
        <v>1274.21</v>
      </c>
      <c r="BO7" s="39">
        <v>1074.1400000000001</v>
      </c>
      <c r="BP7" s="39">
        <v>23.66</v>
      </c>
      <c r="BQ7" s="39">
        <v>24.52</v>
      </c>
      <c r="BR7" s="39">
        <v>23.41</v>
      </c>
      <c r="BS7" s="39">
        <v>23.71</v>
      </c>
      <c r="BT7" s="39">
        <v>23.18</v>
      </c>
      <c r="BU7" s="39">
        <v>24.39</v>
      </c>
      <c r="BV7" s="39">
        <v>22.67</v>
      </c>
      <c r="BW7" s="39">
        <v>37.92</v>
      </c>
      <c r="BX7" s="39">
        <v>40.89</v>
      </c>
      <c r="BY7" s="39">
        <v>41.25</v>
      </c>
      <c r="BZ7" s="39">
        <v>54.36</v>
      </c>
      <c r="CA7" s="39">
        <v>692.44</v>
      </c>
      <c r="CB7" s="39">
        <v>687.93</v>
      </c>
      <c r="CC7" s="39">
        <v>705.33</v>
      </c>
      <c r="CD7" s="39">
        <v>741.43</v>
      </c>
      <c r="CE7" s="39">
        <v>765.27</v>
      </c>
      <c r="CF7" s="39">
        <v>734.18</v>
      </c>
      <c r="CG7" s="39">
        <v>789.62</v>
      </c>
      <c r="CH7" s="39">
        <v>423.18</v>
      </c>
      <c r="CI7" s="39">
        <v>383.2</v>
      </c>
      <c r="CJ7" s="39">
        <v>383.25</v>
      </c>
      <c r="CK7" s="39">
        <v>296.39999999999998</v>
      </c>
      <c r="CL7" s="39">
        <v>97.15</v>
      </c>
      <c r="CM7" s="39">
        <v>85.71</v>
      </c>
      <c r="CN7" s="39">
        <v>85.23</v>
      </c>
      <c r="CO7" s="39">
        <v>87.75</v>
      </c>
      <c r="CP7" s="39">
        <v>84.83</v>
      </c>
      <c r="CQ7" s="39">
        <v>48.36</v>
      </c>
      <c r="CR7" s="39">
        <v>48.7</v>
      </c>
      <c r="CS7" s="39">
        <v>46.9</v>
      </c>
      <c r="CT7" s="39">
        <v>47.95</v>
      </c>
      <c r="CU7" s="39">
        <v>48.26</v>
      </c>
      <c r="CV7" s="39">
        <v>55.95</v>
      </c>
      <c r="CW7" s="39">
        <v>90.91</v>
      </c>
      <c r="CX7" s="39">
        <v>98.87</v>
      </c>
      <c r="CY7" s="39">
        <v>100</v>
      </c>
      <c r="CZ7" s="39">
        <v>85.4</v>
      </c>
      <c r="DA7" s="39">
        <v>86.82</v>
      </c>
      <c r="DB7" s="39">
        <v>75.239999999999995</v>
      </c>
      <c r="DC7" s="39">
        <v>74.959999999999994</v>
      </c>
      <c r="DD7" s="39">
        <v>74.63</v>
      </c>
      <c r="DE7" s="39">
        <v>74.900000000000006</v>
      </c>
      <c r="DF7" s="39">
        <v>72.72</v>
      </c>
      <c r="DG7" s="39">
        <v>73.77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0.91</v>
      </c>
      <c r="EJ7" s="39">
        <v>1.26</v>
      </c>
      <c r="EK7" s="39">
        <v>0.78</v>
      </c>
      <c r="EL7" s="39">
        <v>0.56999999999999995</v>
      </c>
      <c r="EM7" s="39">
        <v>0.62</v>
      </c>
      <c r="EN7" s="39">
        <v>0.54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104</v>
      </c>
      <c r="C9" s="41" t="s">
        <v>105</v>
      </c>
      <c r="D9" s="41" t="s">
        <v>106</v>
      </c>
      <c r="E9" s="41" t="s">
        <v>107</v>
      </c>
      <c r="F9" s="41" t="s">
        <v>108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46</v>
      </c>
      <c r="B10" s="42">
        <f>DATEVALUE($B$6-4&amp;"年1月1日")</f>
        <v>41640</v>
      </c>
      <c r="C10" s="42">
        <f>DATEVALUE($B$6-3&amp;"年1月1日")</f>
        <v>42005</v>
      </c>
      <c r="D10" s="42">
        <f>DATEVALUE($B$6-2&amp;"年1月1日")</f>
        <v>42370</v>
      </c>
      <c r="E10" s="42">
        <f>DATEVALUE($B$6-1&amp;"年1月1日")</f>
        <v>42736</v>
      </c>
      <c r="F10" s="42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2020-01-29T05:49:21Z</cp:lastPrinted>
  <dcterms:created xsi:type="dcterms:W3CDTF">2019-12-05T04:37:27Z</dcterms:created>
  <dcterms:modified xsi:type="dcterms:W3CDTF">2020-03-02T04:14:01Z</dcterms:modified>
  <cp:category/>
</cp:coreProperties>
</file>