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9601 松塩地区広域施設組合\"/>
    </mc:Choice>
  </mc:AlternateContent>
  <workbookProtection workbookAlgorithmName="SHA-512" workbookHashValue="/ONEaf6otYD9gScDZZI0FsG9dAXxstbXX237ED6igjqIx/eay5JolK6i9ookxOqPmm7o4QOQr6iFzkfGyy6xlA==" workbookSaltValue="F08f8uJz8ZKKyM25lqpkWw=="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AN6" i="5"/>
  <c r="J15" i="4" s="1"/>
  <c r="AM6" i="5"/>
  <c r="AL6" i="5"/>
  <c r="F15" i="4" s="1"/>
  <c r="AK6" i="5"/>
  <c r="AJ6" i="5"/>
  <c r="L14" i="4" s="1"/>
  <c r="AI6" i="5"/>
  <c r="AH6" i="5"/>
  <c r="H14" i="4" s="1"/>
  <c r="AG6" i="5"/>
  <c r="AF6" i="5"/>
  <c r="N13" i="4" s="1"/>
  <c r="AE6" i="5"/>
  <c r="AD6" i="5"/>
  <c r="J13" i="4" s="1"/>
  <c r="AC6" i="5"/>
  <c r="AB6" i="5"/>
  <c r="F13" i="4" s="1"/>
  <c r="AA6" i="5"/>
  <c r="Z6" i="5"/>
  <c r="L12" i="4" s="1"/>
  <c r="Y6" i="5"/>
  <c r="X6" i="5"/>
  <c r="H12" i="4" s="1"/>
  <c r="W6" i="5"/>
  <c r="V6" i="5"/>
  <c r="F9" i="4" s="1"/>
  <c r="U6" i="5"/>
  <c r="T6" i="5"/>
  <c r="S6" i="5"/>
  <c r="R6" i="5"/>
  <c r="Q6" i="5"/>
  <c r="P6" i="5"/>
  <c r="N5" i="4" s="1"/>
  <c r="O6" i="5"/>
  <c r="J5" i="4" s="1"/>
  <c r="N6" i="5"/>
  <c r="M6" i="5"/>
  <c r="GN8" i="5" s="1"/>
  <c r="L6" i="5"/>
  <c r="N3" i="4" s="1"/>
  <c r="K6" i="5"/>
  <c r="J3" i="4" s="1"/>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N7" i="4"/>
  <c r="B7" i="4"/>
  <c r="F5" i="4"/>
  <c r="B5" i="4"/>
  <c r="F3" i="4"/>
  <c r="B3"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KE10" i="5"/>
  <c r="IP10" i="5"/>
  <c r="HB10" i="5"/>
  <c r="FM10" i="5"/>
  <c r="DX10" i="5"/>
  <c r="CI10" i="5"/>
  <c r="LT10" i="5"/>
  <c r="LJ10" i="5"/>
  <c r="JU10" i="5"/>
  <c r="IF10" i="5"/>
  <c r="GQ10" i="5"/>
  <c r="FC10" i="5"/>
  <c r="DN10" i="5"/>
  <c r="BX10" i="5"/>
  <c r="KZ10" i="5"/>
  <c r="JK10" i="5"/>
  <c r="HV10" i="5"/>
  <c r="GG10" i="5"/>
  <c r="ER10" i="5"/>
  <c r="DD10" i="5"/>
  <c r="BM10" i="5"/>
  <c r="L11" i="4"/>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<sst xmlns="http://schemas.openxmlformats.org/spreadsheetml/2006/main" count="989" uniqueCount="264">
  <si>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</si>
  <si>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</si>
  <si>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</si>
  <si>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</si>
  <si>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</si>
  <si>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</si>
  <si>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</si>
  <si>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</si>
  <si>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発電の原料が「ごみ」であることから一般会計に繰出して、ごみ焼却施設の施設運営費に充当しています。
一般会計繰出金
目的：ごみ焼却施設の運転に要する経費　157,343千円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</si>
  <si>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</si>
  <si>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</si>
  <si>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</si>
  <si>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</si>
  <si>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</si>
  <si>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</si>
  <si>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</si>
  <si>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</si>
  <si>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</si>
  <si>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</si>
  <si>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</si>
  <si>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</si>
  <si>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</si>
  <si>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</si>
  <si>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</si>
  <si>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</si>
  <si>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</si>
  <si>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</si>
  <si>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</si>
  <si>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</si>
  <si>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</si>
  <si>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</si>
  <si>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</si>
  <si>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</si>
  <si>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</si>
  <si>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</si>
  <si>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</si>
  <si>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</si>
  <si>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</si>
  <si>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</si>
  <si>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</si>
  <si>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</si>
  <si>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</si>
  <si>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</si>
  <si>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</si>
  <si>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</si>
  <si>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</si>
  <si>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</si>
  <si>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</si>
  <si>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</si>
  <si>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</si>
  <si>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</si>
  <si>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</si>
  <si>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</si>
  <si>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</si>
  <si>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</si>
  <si>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</si>
  <si>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</si>
  <si>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</si>
  <si>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</si>
  <si>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</si>
  <si>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</si>
  <si>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</si>
  <si>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</si>
  <si>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</si>
  <si>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</si>
  <si>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</si>
  <si>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</si>
  <si>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</si>
  <si>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</si>
  <si>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</si>
  <si>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</si>
  <si>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</si>
  <si>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</si>
  <si>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</si>
  <si>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</si>
  <si>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</si>
  <si>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</si>
  <si>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</si>
  <si>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</si>
  <si>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</si>
  <si>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</si>
  <si>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</si>
  <si>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</si>
  <si>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</si>
  <si>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</si>
  <si>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</si>
  <si>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</si>
  <si>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</si>
  <si>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</si>
  <si>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</si>
  <si>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</si>
  <si>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</si>
  <si>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</si>
  <si>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</si>
  <si>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</si>
  <si>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</si>
  <si>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</si>
  <si>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</si>
  <si>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</si>
  <si>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</si>
  <si>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</si>
  <si>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</si>
  <si>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</si>
  <si>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</si>
  <si>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</si>
  <si>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</si>
  <si>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</si>
  <si>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</si>
  <si>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</si>
  <si>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</si>
  <si>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</si>
  <si>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</si>
  <si>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</si>
  <si>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</si>
  <si>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</si>
  <si>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</si>
  <si>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</si>
  <si>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209601</t>
  </si>
  <si>
    <t>47</t>
  </si>
  <si>
    <t>04</t>
  </si>
  <si>
    <t>0</t>
  </si>
  <si>
    <t>000</t>
  </si>
  <si>
    <t>長野県　松塩地区広域施設組合</t>
  </si>
  <si>
    <t>法非適用</t>
  </si>
  <si>
    <t>電気事業</t>
  </si>
  <si>
    <t>非設置</t>
  </si>
  <si>
    <t>該当数値なし</t>
  </si>
  <si>
    <t>-</t>
  </si>
  <si>
    <t>令和2年3月31日　松本クリーンセンター</t>
  </si>
  <si>
    <t>無</t>
  </si>
  <si>
    <t>日立造船㈱</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</si>
  <si>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</si>
  <si>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</si>
  <si>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</si>
  <si>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</si>
  <si>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</si>
  <si>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</si>
  <si>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</si>
  <si>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</si>
  <si>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</si>
  <si>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</si>
  <si>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</si>
  <si>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</si>
  <si>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</si>
  <si>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</si>
  <si>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</si>
  <si>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</si>
  <si>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</si>
  <si>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</si>
  <si>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</si>
  <si>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</si>
  <si>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</si>
  <si>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</si>
  <si>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</si>
  <si>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</si>
  <si>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</si>
  <si>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</si>
  <si>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</si>
  <si>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</si>
  <si>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</si>
  <si>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</si>
  <si>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</si>
  <si>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</si>
  <si>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</si>
  <si>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</si>
  <si>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</si>
  <si>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</si>
  <si>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</si>
  <si>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</si>
  <si>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</si>
  <si>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</si>
  <si>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</si>
  <si>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</si>
  <si>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</si>
  <si>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</si>
  <si>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</si>
  <si>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</si>
  <si>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</si>
  <si>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</si>
  <si>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</si>
  <si>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</si>
  <si>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</si>
  <si>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</si>
  <si>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</si>
  <si>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</si>
  <si>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</si>
  <si>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</si>
  <si>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</si>
  <si>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</si>
  <si>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</si>
  <si>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</si>
  <si>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</si>
  <si>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</si>
  <si>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</si>
  <si>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</si>
  <si>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</si>
  <si>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</si>
  <si>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</si>
  <si>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</si>
  <si>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</si>
  <si>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</si>
  <si>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</si>
  <si>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</si>
  <si>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</si>
  <si>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</si>
  <si>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</si>
  <si>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</si>
  <si>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</si>
  <si>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</si>
  <si>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</si>
  <si>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</si>
  <si>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</si>
  <si>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</si>
  <si>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</si>
  <si>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</si>
  <si>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</si>
  <si>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</si>
  <si>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</si>
  <si>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</si>
  <si>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</si>
  <si>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</si>
  <si>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</si>
  <si>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</si>
  <si>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</si>
  <si>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</si>
  <si>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</si>
  <si>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</si>
  <si>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</si>
  <si>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</si>
  <si>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</si>
  <si>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</si>
  <si>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</si>
  <si>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</si>
  <si>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</si>
  <si>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</si>
  <si>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</si>
  <si>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</si>
  <si>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</si>
  <si>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</si>
  <si>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</si>
  <si>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</si>
  <si>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</si>
  <si>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</si>
  <si>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</si>
  <si>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</si>
  <si>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</si>
  <si>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</si>
  <si>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</si>
  <si>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</si>
  <si>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</si>
  <si>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</si>
  <si>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</si>
  <si>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</si>
  <si>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</si>
  <si>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</si>
  <si>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</si>
  <si>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</si>
  <si>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</si>
  <si>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</si>
  <si>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</si>
  <si>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</si>
  <si>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 設備利用率は、平成26年度に発電用蒸気タービンの改良を行ったことから、
  安定かつ効率的な発電が可能となり、近年は75％以上で推移しています。
　　しかし、ごみ減量の取り組みに伴い、ごみ搬入量及びごみ焼却量が年々減
　少しているため、今後は、安定した発電電力量の確保が課題となっています。
 ● 修繕費比率は、当該事業が「ごみ焼却施設」と一体となって行っているこ
　とから、発電に係る修繕費のみを分別することが困難であるため、算定して
　いません。
 ● 企業債残高対料金収入比率は、平成25年度に企業債の償還が終了したこと
　から、平成25年度以降は0％となっています。
 ● 当該事業についてＦＩＴ制度の適用はありませんが、電力の売払いにあた
　っては、入札方式によって有利な売電に努めています。</t>
    <rPh sb="58" eb="60">
      <t>キンネン</t>
    </rPh>
    <rPh sb="84" eb="86">
      <t>ゲンリョウ</t>
    </rPh>
    <rPh sb="87" eb="88">
      <t>ト</t>
    </rPh>
    <rPh sb="89" eb="90">
      <t>ク</t>
    </rPh>
    <rPh sb="92" eb="93">
      <t>トモナ</t>
    </rPh>
    <rPh sb="97" eb="99">
      <t>ハンニュウ</t>
    </rPh>
    <rPh sb="99" eb="100">
      <t>リョウ</t>
    </rPh>
    <rPh sb="100" eb="101">
      <t>オヨ</t>
    </rPh>
    <rPh sb="104" eb="106">
      <t>ショウキャク</t>
    </rPh>
    <rPh sb="106" eb="107">
      <t>リョウ</t>
    </rPh>
    <rPh sb="113" eb="114">
      <t>スク</t>
    </rPh>
    <rPh sb="131" eb="133">
      <t>デンリョク</t>
    </rPh>
    <phoneticPr fontId="5"/>
  </si>
  <si>
    <t xml:space="preserve"> ● 事業開始当初から繰入金等への依存は無く、電力売払収入から生じる収益
　での経営が成り立っています。また、毎年度の剰余金相当額を一般会計に繰
  出すものとしています。
 ● 一般会計繰出額の積算根拠は、(総収益)＋(前年度からの繰越金)－(営業
　費用)です。
　　なお、その際は、繰出金予算の範囲内としています。
 ● 平成28年度から30年度において、営業収支比率が100％以上であるにも関
　わらず、一般会計への繰出しの影響により、収益的収支比率が100％未満、
　EBITDAがマイナスとなっています。
　　この要因は、前年度からの繰越金を合算して、繰出金予算の範囲内で一般
　会計に繰出したことによるものです。
 ● 平成25年度に企業債の償還が終了したことから、平成26年度以降は、営業
　収支比率が安定しています。
 ● 平成26年度及び30年度において、発電設備の保守点検費用が増加したこと
　から、供給原価も増加しています。
　　この要因は、発電設備の保守点検項目に年度毎の増減があり、当該年度は
　点検項目が増えたことによるものです。
</t>
    <rPh sb="105" eb="106">
      <t>ソウ</t>
    </rPh>
    <rPh sb="123" eb="125">
      <t>エイギョウ</t>
    </rPh>
    <rPh sb="377" eb="378">
      <t>オヨ</t>
    </rPh>
    <rPh sb="429" eb="431">
      <t>ヨウイン</t>
    </rPh>
    <rPh sb="433" eb="435">
      <t>ハツデン</t>
    </rPh>
    <rPh sb="435" eb="437">
      <t>セツビ</t>
    </rPh>
    <rPh sb="438" eb="440">
      <t>ホシュ</t>
    </rPh>
    <rPh sb="440" eb="442">
      <t>テンケン</t>
    </rPh>
    <rPh sb="442" eb="444">
      <t>コウモク</t>
    </rPh>
    <rPh sb="445" eb="447">
      <t>ネンド</t>
    </rPh>
    <rPh sb="447" eb="448">
      <t>マイ</t>
    </rPh>
    <rPh sb="449" eb="451">
      <t>ゾウゲン</t>
    </rPh>
    <rPh sb="455" eb="457">
      <t>トウガイ</t>
    </rPh>
    <rPh sb="457" eb="459">
      <t>ネンド</t>
    </rPh>
    <rPh sb="462" eb="464">
      <t>テンケン</t>
    </rPh>
    <rPh sb="464" eb="466">
      <t>コウモク</t>
    </rPh>
    <rPh sb="467" eb="468">
      <t>フ</t>
    </rPh>
    <phoneticPr fontId="5"/>
  </si>
  <si>
    <t xml:space="preserve"> ● 現状における健全経営を継続するために、着実な発電設備の点検と安定的
　な発電電力量の確保に取り組みます。
 ● 将来に渡って安定的に事業を継続していくための中長期的な経営の基本
　計画である「経営戦略」を、令和元年度に策定済です。</t>
    <rPh sb="59" eb="61">
      <t>ショウライ</t>
    </rPh>
    <rPh sb="62" eb="63">
      <t>ワタ</t>
    </rPh>
    <rPh sb="65" eb="68">
      <t>アンテイテキ</t>
    </rPh>
    <rPh sb="69" eb="71">
      <t>ジギョウ</t>
    </rPh>
    <rPh sb="72" eb="74">
      <t>ケイゾク</t>
    </rPh>
    <rPh sb="81" eb="85">
      <t>チュウチョウキテキ</t>
    </rPh>
    <rPh sb="86" eb="88">
      <t>ケイエイ</t>
    </rPh>
    <rPh sb="89" eb="91">
      <t>キホン</t>
    </rPh>
    <rPh sb="93" eb="95">
      <t>ケイカク</t>
    </rPh>
    <rPh sb="99" eb="101">
      <t>ケイエイ</t>
    </rPh>
    <rPh sb="101" eb="103">
      <t>センリャク</t>
    </rPh>
    <rPh sb="106" eb="108">
      <t>レイワ</t>
    </rPh>
    <rPh sb="108" eb="109">
      <t>ガン</t>
    </rPh>
    <rPh sb="109" eb="111">
      <t>ネンド</t>
    </rPh>
    <rPh sb="112" eb="114">
      <t>サクテイ</t>
    </rPh>
    <rPh sb="114" eb="115">
      <t>スミ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</si>
</sst>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103.6</c:v>
                </c:pt>
                <c:pt idx="1">
                  <c:v>103.4</c:v>
                </c:pt>
                <c:pt idx="2">
                  <c:v>98</c:v>
                </c:pt>
                <c:pt idx="3">
                  <c:v>96.7</c:v>
                </c:pt>
                <c:pt idx="4">
                  <c:v>98.9</c:v>
                </c:pt>
              </c:numCache>
            </c:numRef>
          </c:val>
          <c:extLst>
            <c:ext xmlns:c16="http://schemas.microsoft.com/office/drawing/2014/chart" uri="{C3380CC4-5D6E-409C-BE32-E72D297353CC}">
              <c16:uniqueId val="{00000000-F5AB-4217-936B-4A7BC37994B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F5AB-4217-936B-4A7BC37994B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AB-4217-936B-4A7BC37994B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F16-46C6-B347-0DC84012B69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1F16-46C6-B347-0DC84012B69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0-44D6-AD61-75C398C98CC9}"/>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0-44D6-AD61-75C398C98CC9}"/>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5-4E04-BD26-DA4D0608C90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5-4E04-BD26-DA4D0608C90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5B-452A-8798-8DF2DA290BF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5B-452A-8798-8DF2DA290BF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5-4E3D-A033-DF3FBF88C88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5-4E3D-A033-DF3FBF88C88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5-449D-9E7D-55B049E249BB}"/>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5-449D-9E7D-55B049E249BB}"/>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64.400000000000006</c:v>
                </c:pt>
                <c:pt idx="1">
                  <c:v>74</c:v>
                </c:pt>
                <c:pt idx="2">
                  <c:v>75.900000000000006</c:v>
                </c:pt>
                <c:pt idx="3">
                  <c:v>76</c:v>
                </c:pt>
                <c:pt idx="4">
                  <c:v>75.900000000000006</c:v>
                </c:pt>
              </c:numCache>
            </c:numRef>
          </c:val>
          <c:extLst>
            <c:ext xmlns:c16="http://schemas.microsoft.com/office/drawing/2014/chart" uri="{C3380CC4-5D6E-409C-BE32-E72D297353CC}">
              <c16:uniqueId val="{00000000-5396-4CD7-927D-4C2EB64B3D6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47.4</c:v>
                </c:pt>
                <c:pt idx="1">
                  <c:v>46.6</c:v>
                </c:pt>
                <c:pt idx="2">
                  <c:v>53.1</c:v>
                </c:pt>
                <c:pt idx="3">
                  <c:v>63.3</c:v>
                </c:pt>
                <c:pt idx="4">
                  <c:v>65.099999999999994</c:v>
                </c:pt>
              </c:numCache>
            </c:numRef>
          </c:val>
          <c:smooth val="0"/>
          <c:extLst>
            <c:ext xmlns:c16="http://schemas.microsoft.com/office/drawing/2014/chart" uri="{C3380CC4-5D6E-409C-BE32-E72D297353CC}">
              <c16:uniqueId val="{00000001-5396-4CD7-927D-4C2EB64B3D6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1E9-4E4F-993A-8B780F841651}"/>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5.0999999999999996</c:v>
                </c:pt>
                <c:pt idx="1">
                  <c:v>14</c:v>
                </c:pt>
                <c:pt idx="2">
                  <c:v>8.9</c:v>
                </c:pt>
                <c:pt idx="3">
                  <c:v>7.4</c:v>
                </c:pt>
                <c:pt idx="4">
                  <c:v>6.8</c:v>
                </c:pt>
              </c:numCache>
            </c:numRef>
          </c:val>
          <c:smooth val="0"/>
          <c:extLst>
            <c:ext xmlns:c16="http://schemas.microsoft.com/office/drawing/2014/chart" uri="{C3380CC4-5D6E-409C-BE32-E72D297353CC}">
              <c16:uniqueId val="{00000001-B1E9-4E4F-993A-8B780F841651}"/>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E4F-4A89-AEFB-B31ADF923D62}"/>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15.5</c:v>
                </c:pt>
                <c:pt idx="1">
                  <c:v>12.4</c:v>
                </c:pt>
                <c:pt idx="2">
                  <c:v>0.5</c:v>
                </c:pt>
                <c:pt idx="3">
                  <c:v>21.4</c:v>
                </c:pt>
                <c:pt idx="4">
                  <c:v>35</c:v>
                </c:pt>
              </c:numCache>
            </c:numRef>
          </c:val>
          <c:smooth val="0"/>
          <c:extLst>
            <c:ext xmlns:c16="http://schemas.microsoft.com/office/drawing/2014/chart" uri="{C3380CC4-5D6E-409C-BE32-E72D297353CC}">
              <c16:uniqueId val="{00000001-DE4F-4A89-AEFB-B31ADF923D62}"/>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68-431E-919E-1154E7E2785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68-431E-919E-1154E7E2785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269.8</c:v>
                </c:pt>
                <c:pt idx="1">
                  <c:v>302.39999999999998</c:v>
                </c:pt>
                <c:pt idx="2">
                  <c:v>268.3</c:v>
                </c:pt>
                <c:pt idx="3">
                  <c:v>219.9</c:v>
                </c:pt>
                <c:pt idx="4">
                  <c:v>228.7</c:v>
                </c:pt>
              </c:numCache>
            </c:numRef>
          </c:val>
          <c:extLst>
            <c:ext xmlns:c16="http://schemas.microsoft.com/office/drawing/2014/chart" uri="{C3380CC4-5D6E-409C-BE32-E72D297353CC}">
              <c16:uniqueId val="{00000000-4FBE-4F0D-BA4B-27C6FDF6D10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4FBE-4F0D-BA4B-27C6FDF6D10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BE-4F0D-BA4B-27C6FDF6D10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95A-482D-ABEF-D52D6FC5E78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48.2</c:v>
                </c:pt>
                <c:pt idx="1">
                  <c:v>50.8</c:v>
                </c:pt>
                <c:pt idx="2">
                  <c:v>47.7</c:v>
                </c:pt>
                <c:pt idx="3">
                  <c:v>46.5</c:v>
                </c:pt>
                <c:pt idx="4">
                  <c:v>27.1</c:v>
                </c:pt>
              </c:numCache>
            </c:numRef>
          </c:val>
          <c:smooth val="0"/>
          <c:extLst>
            <c:ext xmlns:c16="http://schemas.microsoft.com/office/drawing/2014/chart" uri="{C3380CC4-5D6E-409C-BE32-E72D297353CC}">
              <c16:uniqueId val="{00000001-195A-482D-ABEF-D52D6FC5E78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0-46B9-9FEE-5541CA2D076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0-46B9-9FEE-5541CA2D076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E-4ED0-89E5-B013F392C8C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E-4ED0-89E5-B013F392C8C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C-405A-A718-68A9EE1E0F0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C-405A-A718-68A9EE1E0F0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C4-40FA-A45C-2AC6785ECB6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C4-40FA-A45C-2AC6785ECB6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A-4104-9F6F-3FBA43C483C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A-4104-9F6F-3FBA43C483C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EA-49EF-9DDB-16748544F76F}"/>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A-49EF-9DDB-16748544F76F}"/>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95-4775-A6C2-29438534208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5-4775-A6C2-29438534208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4-43DF-91B2-41A82C31207C}"/>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4-43DF-91B2-41A82C31207C}"/>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B1-4F00-B015-0ABA34DBFE84}"/>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B1-4F00-B015-0ABA34DBFE84}"/>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EC-4DD2-942C-BB1BBF49C60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EC-4DD2-942C-BB1BBF49C60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3EC-4DD2-942C-BB1BBF49C60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1E-4A68-876D-64D06048A55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E-4A68-876D-64D06048A55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16542.900000000001</c:v>
                </c:pt>
                <c:pt idx="1">
                  <c:v>15542.6</c:v>
                </c:pt>
                <c:pt idx="2">
                  <c:v>13200.9</c:v>
                </c:pt>
                <c:pt idx="3">
                  <c:v>11044.9</c:v>
                </c:pt>
                <c:pt idx="4">
                  <c:v>11065.4</c:v>
                </c:pt>
              </c:numCache>
            </c:numRef>
          </c:val>
          <c:extLst>
            <c:ext xmlns:c16="http://schemas.microsoft.com/office/drawing/2014/chart" uri="{C3380CC4-5D6E-409C-BE32-E72D297353CC}">
              <c16:uniqueId val="{00000000-A8EB-4769-8A51-A87A6601C1D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A8EB-4769-8A51-A87A6601C1D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11545</c:v>
                </c:pt>
                <c:pt idx="1">
                  <c:v>12180</c:v>
                </c:pt>
                <c:pt idx="2">
                  <c:v>-6359</c:v>
                </c:pt>
                <c:pt idx="3">
                  <c:v>-9017</c:v>
                </c:pt>
                <c:pt idx="4">
                  <c:v>-2989</c:v>
                </c:pt>
              </c:numCache>
            </c:numRef>
          </c:val>
          <c:extLst>
            <c:ext xmlns:c16="http://schemas.microsoft.com/office/drawing/2014/chart" uri="{C3380CC4-5D6E-409C-BE32-E72D297353CC}">
              <c16:uniqueId val="{00000000-C080-4E79-9A7C-58927F7C77C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C080-4E79-9A7C-58927F7C77C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64.400000000000006</c:v>
                </c:pt>
                <c:pt idx="1">
                  <c:v>74</c:v>
                </c:pt>
                <c:pt idx="2">
                  <c:v>75.900000000000006</c:v>
                </c:pt>
                <c:pt idx="3">
                  <c:v>76</c:v>
                </c:pt>
                <c:pt idx="4">
                  <c:v>75.900000000000006</c:v>
                </c:pt>
              </c:numCache>
            </c:numRef>
          </c:val>
          <c:extLst>
            <c:ext xmlns:c16="http://schemas.microsoft.com/office/drawing/2014/chart" uri="{C3380CC4-5D6E-409C-BE32-E72D297353CC}">
              <c16:uniqueId val="{00000000-2DFC-46BF-9DE8-EA2CDB406F5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2DFC-46BF-9DE8-EA2CDB406F5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B72-444B-8788-6D478FEA0026}"/>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0B72-444B-8788-6D478FEA0026}"/>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68C-47CC-BB52-5B43495695C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A68C-47CC-BB52-5B43495695C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2E-4AF3-98BA-C616DCD04A60}"/>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E-4AF3-98BA-C616DCD04A60}"/>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49"/>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49"/>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C1" sqref="C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松塩地区広域施設組合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262</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f>データ!N6</f>
        <v>1</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f>データ!AB6</f>
        <v>33826</v>
      </c>
      <c r="G13" s="162"/>
      <c r="H13" s="161">
        <f>データ!AC6</f>
        <v>39027</v>
      </c>
      <c r="I13" s="162"/>
      <c r="J13" s="161">
        <f>データ!AD6</f>
        <v>39900</v>
      </c>
      <c r="K13" s="162"/>
      <c r="L13" s="161">
        <f>データ!AE6</f>
        <v>39934</v>
      </c>
      <c r="M13" s="162"/>
      <c r="N13" s="150">
        <f>データ!AF6</f>
        <v>39918</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33826</v>
      </c>
      <c r="G16" s="177"/>
      <c r="H16" s="177">
        <f>データ!AR6</f>
        <v>39027</v>
      </c>
      <c r="I16" s="177"/>
      <c r="J16" s="177">
        <f>データ!AS6</f>
        <v>39900</v>
      </c>
      <c r="K16" s="177"/>
      <c r="L16" s="177">
        <f>データ!AT6</f>
        <v>39934</v>
      </c>
      <c r="M16" s="177"/>
      <c r="N16" s="166">
        <f>データ!AU6</f>
        <v>39918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253742</v>
      </c>
      <c r="G19" s="180"/>
      <c r="H19" s="180"/>
      <c r="I19" s="180" t="str">
        <f>データ!AW6</f>
        <v>-</v>
      </c>
      <c r="J19" s="180"/>
      <c r="K19" s="180"/>
      <c r="L19" s="180">
        <f>データ!AX6</f>
        <v>253742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261</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263</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TXLYE0KFp6BQouEPrJ4LXyFpK1Mx20PCngZqk3SCDujU8UJfnY2ZGUSwHc9bRb6F1lJJlsoxIweNWbCcJZhjg==" saltValue="mwNDvjA1sUW42aohLBveY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x14ac:dyDescent="0.15">
      <c r="A6" s="49" t="s">
        <v>115</v>
      </c>
      <c r="B6" s="67" t="str">
        <f>B7</f>
        <v>2018</v>
      </c>
      <c r="C6" s="67" t="str">
        <f t="shared" ref="C6:AX6" si="6">C7</f>
        <v>209601</v>
      </c>
      <c r="D6" s="67" t="str">
        <f t="shared" si="6"/>
        <v>47</v>
      </c>
      <c r="E6" s="67" t="str">
        <f t="shared" si="6"/>
        <v>04</v>
      </c>
      <c r="F6" s="67" t="str">
        <f t="shared" si="6"/>
        <v>0</v>
      </c>
      <c r="G6" s="67" t="str">
        <f t="shared" si="6"/>
        <v>000</v>
      </c>
      <c r="H6" s="67" t="str">
        <f t="shared" si="6"/>
        <v>長野県　松塩地区広域施設組合</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令和2年3月31日　松本クリーンセンター</v>
      </c>
      <c r="S6" s="71" t="str">
        <f t="shared" si="6"/>
        <v>-</v>
      </c>
      <c r="T6" s="67" t="str">
        <f t="shared" si="6"/>
        <v>無</v>
      </c>
      <c r="U6" s="71" t="str">
        <f t="shared" si="6"/>
        <v>日立造船㈱</v>
      </c>
      <c r="V6" s="68" t="str">
        <f t="shared" si="6"/>
        <v>-</v>
      </c>
      <c r="W6" s="69" t="str">
        <f>W7</f>
        <v>-</v>
      </c>
      <c r="X6" s="69" t="str">
        <f t="shared" si="6"/>
        <v>-</v>
      </c>
      <c r="Y6" s="69" t="str">
        <f t="shared" si="6"/>
        <v>-</v>
      </c>
      <c r="Z6" s="69" t="str">
        <f t="shared" si="6"/>
        <v>-</v>
      </c>
      <c r="AA6" s="69" t="str">
        <f t="shared" si="6"/>
        <v>-</v>
      </c>
      <c r="AB6" s="69">
        <f t="shared" si="6"/>
        <v>33826</v>
      </c>
      <c r="AC6" s="69">
        <f t="shared" si="6"/>
        <v>39027</v>
      </c>
      <c r="AD6" s="69">
        <f t="shared" si="6"/>
        <v>39900</v>
      </c>
      <c r="AE6" s="69">
        <f t="shared" si="6"/>
        <v>39934</v>
      </c>
      <c r="AF6" s="69">
        <f t="shared" si="6"/>
        <v>39918</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33826</v>
      </c>
      <c r="AR6" s="69">
        <f t="shared" si="6"/>
        <v>39027</v>
      </c>
      <c r="AS6" s="69">
        <f t="shared" si="6"/>
        <v>39900</v>
      </c>
      <c r="AT6" s="69">
        <f t="shared" si="6"/>
        <v>39934</v>
      </c>
      <c r="AU6" s="69">
        <f t="shared" si="6"/>
        <v>39918</v>
      </c>
      <c r="AV6" s="69">
        <f t="shared" si="6"/>
        <v>253742</v>
      </c>
      <c r="AW6" s="69" t="str">
        <f t="shared" si="6"/>
        <v>-</v>
      </c>
      <c r="AX6" s="69">
        <f t="shared" si="6"/>
        <v>253742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127</v>
      </c>
      <c r="T7" s="82" t="s">
        <v>129</v>
      </c>
      <c r="U7" s="81" t="s">
        <v>130</v>
      </c>
      <c r="V7" s="78" t="s">
        <v>127</v>
      </c>
      <c r="W7" s="80" t="s">
        <v>127</v>
      </c>
      <c r="X7" s="80" t="s">
        <v>127</v>
      </c>
      <c r="Y7" s="80" t="s">
        <v>127</v>
      </c>
      <c r="Z7" s="80" t="s">
        <v>127</v>
      </c>
      <c r="AA7" s="80" t="s">
        <v>127</v>
      </c>
      <c r="AB7" s="80">
        <v>33826</v>
      </c>
      <c r="AC7" s="80">
        <v>39027</v>
      </c>
      <c r="AD7" s="80">
        <v>39900</v>
      </c>
      <c r="AE7" s="80">
        <v>39934</v>
      </c>
      <c r="AF7" s="80">
        <v>39918</v>
      </c>
      <c r="AG7" s="80" t="s">
        <v>127</v>
      </c>
      <c r="AH7" s="80" t="s">
        <v>127</v>
      </c>
      <c r="AI7" s="80" t="s">
        <v>127</v>
      </c>
      <c r="AJ7" s="80" t="s">
        <v>127</v>
      </c>
      <c r="AK7" s="80" t="s">
        <v>127</v>
      </c>
      <c r="AL7" s="80" t="s">
        <v>127</v>
      </c>
      <c r="AM7" s="80" t="s">
        <v>127</v>
      </c>
      <c r="AN7" s="80" t="s">
        <v>127</v>
      </c>
      <c r="AO7" s="80" t="s">
        <v>127</v>
      </c>
      <c r="AP7" s="80" t="s">
        <v>127</v>
      </c>
      <c r="AQ7" s="80">
        <v>33826</v>
      </c>
      <c r="AR7" s="80">
        <v>39027</v>
      </c>
      <c r="AS7" s="80">
        <v>39900</v>
      </c>
      <c r="AT7" s="80">
        <v>39934</v>
      </c>
      <c r="AU7" s="80">
        <v>39918</v>
      </c>
      <c r="AV7" s="80">
        <v>253742</v>
      </c>
      <c r="AW7" s="80" t="s">
        <v>127</v>
      </c>
      <c r="AX7" s="80">
        <v>253742</v>
      </c>
      <c r="AY7" s="83">
        <v>103.6</v>
      </c>
      <c r="AZ7" s="83">
        <v>103.4</v>
      </c>
      <c r="BA7" s="83">
        <v>98</v>
      </c>
      <c r="BB7" s="83">
        <v>96.7</v>
      </c>
      <c r="BC7" s="83">
        <v>98.9</v>
      </c>
      <c r="BD7" s="83">
        <v>124.4</v>
      </c>
      <c r="BE7" s="83">
        <v>118.8</v>
      </c>
      <c r="BF7" s="83">
        <v>88.8</v>
      </c>
      <c r="BG7" s="83">
        <v>121.3</v>
      </c>
      <c r="BH7" s="83">
        <v>123.2</v>
      </c>
      <c r="BI7" s="83">
        <v>100</v>
      </c>
      <c r="BJ7" s="83">
        <v>269.8</v>
      </c>
      <c r="BK7" s="83">
        <v>302.39999999999998</v>
      </c>
      <c r="BL7" s="83">
        <v>268.3</v>
      </c>
      <c r="BM7" s="83">
        <v>219.9</v>
      </c>
      <c r="BN7" s="83">
        <v>228.7</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16542.900000000001</v>
      </c>
      <c r="CG7" s="83">
        <v>15542.6</v>
      </c>
      <c r="CH7" s="83">
        <v>13200.9</v>
      </c>
      <c r="CI7" s="83">
        <v>11044.9</v>
      </c>
      <c r="CJ7" s="83">
        <v>11065.4</v>
      </c>
      <c r="CK7" s="83">
        <v>17642.5</v>
      </c>
      <c r="CL7" s="83">
        <v>18815.8</v>
      </c>
      <c r="CM7" s="83">
        <v>22847.9</v>
      </c>
      <c r="CN7" s="83">
        <v>19199</v>
      </c>
      <c r="CO7" s="83">
        <v>19830.400000000001</v>
      </c>
      <c r="CP7" s="80">
        <v>11545</v>
      </c>
      <c r="CQ7" s="80">
        <v>12180</v>
      </c>
      <c r="CR7" s="80">
        <v>-6359</v>
      </c>
      <c r="CS7" s="80">
        <v>-9017</v>
      </c>
      <c r="CT7" s="80">
        <v>-2989</v>
      </c>
      <c r="CU7" s="80">
        <v>58539</v>
      </c>
      <c r="CV7" s="80">
        <v>37685</v>
      </c>
      <c r="CW7" s="80">
        <v>2390</v>
      </c>
      <c r="CX7" s="80">
        <v>32739</v>
      </c>
      <c r="CY7" s="80">
        <v>34140</v>
      </c>
      <c r="CZ7" s="80">
        <v>6000</v>
      </c>
      <c r="DA7" s="83">
        <v>64.400000000000006</v>
      </c>
      <c r="DB7" s="83">
        <v>74</v>
      </c>
      <c r="DC7" s="83">
        <v>75.900000000000006</v>
      </c>
      <c r="DD7" s="83">
        <v>76</v>
      </c>
      <c r="DE7" s="83">
        <v>75.900000000000006</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v>6000</v>
      </c>
      <c r="GY7" s="83">
        <v>64.400000000000006</v>
      </c>
      <c r="GZ7" s="83">
        <v>74</v>
      </c>
      <c r="HA7" s="83">
        <v>75.900000000000006</v>
      </c>
      <c r="HB7" s="83">
        <v>76</v>
      </c>
      <c r="HC7" s="83">
        <v>75.900000000000006</v>
      </c>
      <c r="HD7" s="83">
        <v>47.4</v>
      </c>
      <c r="HE7" s="83">
        <v>46.6</v>
      </c>
      <c r="HF7" s="83">
        <v>53.1</v>
      </c>
      <c r="HG7" s="83">
        <v>63.3</v>
      </c>
      <c r="HH7" s="83">
        <v>65.099999999999994</v>
      </c>
      <c r="HI7" s="83">
        <v>0</v>
      </c>
      <c r="HJ7" s="83">
        <v>0</v>
      </c>
      <c r="HK7" s="83">
        <v>0</v>
      </c>
      <c r="HL7" s="83">
        <v>0</v>
      </c>
      <c r="HM7" s="83">
        <v>0</v>
      </c>
      <c r="HN7" s="83">
        <v>5.0999999999999996</v>
      </c>
      <c r="HO7" s="83">
        <v>14</v>
      </c>
      <c r="HP7" s="83">
        <v>8.9</v>
      </c>
      <c r="HQ7" s="83">
        <v>7.4</v>
      </c>
      <c r="HR7" s="83">
        <v>6.8</v>
      </c>
      <c r="HS7" s="83">
        <v>0</v>
      </c>
      <c r="HT7" s="83">
        <v>0</v>
      </c>
      <c r="HU7" s="83">
        <v>0</v>
      </c>
      <c r="HV7" s="83">
        <v>0</v>
      </c>
      <c r="HW7" s="83">
        <v>0</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v>0</v>
      </c>
      <c r="IN7" s="83">
        <v>0</v>
      </c>
      <c r="IO7" s="83">
        <v>0</v>
      </c>
      <c r="IP7" s="83">
        <v>0</v>
      </c>
      <c r="IQ7" s="83">
        <v>0</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（最大出力合計6,000kW）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（最大出力合計6,000kW）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103.6</v>
      </c>
      <c r="AZ11" s="95">
        <f>AZ7</f>
        <v>103.4</v>
      </c>
      <c r="BA11" s="95">
        <f>BA7</f>
        <v>98</v>
      </c>
      <c r="BB11" s="95">
        <f>BB7</f>
        <v>96.7</v>
      </c>
      <c r="BC11" s="95">
        <f>BC7</f>
        <v>98.9</v>
      </c>
      <c r="BD11" s="84"/>
      <c r="BE11" s="84"/>
      <c r="BF11" s="84"/>
      <c r="BG11" s="84"/>
      <c r="BH11" s="84"/>
      <c r="BI11" s="94" t="s">
        <v>140</v>
      </c>
      <c r="BJ11" s="95">
        <f>BJ7</f>
        <v>269.8</v>
      </c>
      <c r="BK11" s="95">
        <f>BK7</f>
        <v>302.39999999999998</v>
      </c>
      <c r="BL11" s="95">
        <f>BL7</f>
        <v>268.3</v>
      </c>
      <c r="BM11" s="95">
        <f>BM7</f>
        <v>219.9</v>
      </c>
      <c r="BN11" s="95">
        <f>BN7</f>
        <v>228.7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16542.900000000001</v>
      </c>
      <c r="CG11" s="95">
        <f>CG7</f>
        <v>15542.6</v>
      </c>
      <c r="CH11" s="95">
        <f>CH7</f>
        <v>13200.9</v>
      </c>
      <c r="CI11" s="95">
        <f>CI7</f>
        <v>11044.9</v>
      </c>
      <c r="CJ11" s="95">
        <f>CJ7</f>
        <v>11065.4</v>
      </c>
      <c r="CK11" s="84"/>
      <c r="CL11" s="84"/>
      <c r="CM11" s="84"/>
      <c r="CN11" s="84"/>
      <c r="CO11" s="94" t="s">
        <v>140</v>
      </c>
      <c r="CP11" s="96">
        <f>CP7</f>
        <v>11545</v>
      </c>
      <c r="CQ11" s="96">
        <f>CQ7</f>
        <v>12180</v>
      </c>
      <c r="CR11" s="96">
        <f>CR7</f>
        <v>-6359</v>
      </c>
      <c r="CS11" s="96">
        <f>CS7</f>
        <v>-9017</v>
      </c>
      <c r="CT11" s="96">
        <f>CT7</f>
        <v>-2989</v>
      </c>
      <c r="CU11" s="84"/>
      <c r="CV11" s="84"/>
      <c r="CW11" s="84"/>
      <c r="CX11" s="84"/>
      <c r="CY11" s="84"/>
      <c r="CZ11" s="94" t="s">
        <v>140</v>
      </c>
      <c r="DA11" s="95">
        <f>DA7</f>
        <v>64.400000000000006</v>
      </c>
      <c r="DB11" s="95">
        <f>DB7</f>
        <v>74</v>
      </c>
      <c r="DC11" s="95">
        <f>DC7</f>
        <v>75.900000000000006</v>
      </c>
      <c r="DD11" s="95">
        <f>DD7</f>
        <v>76</v>
      </c>
      <c r="DE11" s="95">
        <f>DE7</f>
        <v>75.900000000000006</v>
      </c>
      <c r="DF11" s="84"/>
      <c r="DG11" s="84"/>
      <c r="DH11" s="84"/>
      <c r="DI11" s="84"/>
      <c r="DJ11" s="94" t="s">
        <v>140</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f>GY7</f>
        <v>64.400000000000006</v>
      </c>
      <c r="GZ11" s="95">
        <f>GZ7</f>
        <v>74</v>
      </c>
      <c r="HA11" s="95">
        <f>HA7</f>
        <v>75.900000000000006</v>
      </c>
      <c r="HB11" s="95">
        <f>HB7</f>
        <v>76</v>
      </c>
      <c r="HC11" s="95">
        <f>HC7</f>
        <v>75.900000000000006</v>
      </c>
      <c r="HD11" s="84"/>
      <c r="HE11" s="84"/>
      <c r="HF11" s="84"/>
      <c r="HG11" s="84"/>
      <c r="HH11" s="94" t="s">
        <v>140</v>
      </c>
      <c r="HI11" s="95">
        <f>HI7</f>
        <v>0</v>
      </c>
      <c r="HJ11" s="95">
        <f>HJ7</f>
        <v>0</v>
      </c>
      <c r="HK11" s="95">
        <f>HK7</f>
        <v>0</v>
      </c>
      <c r="HL11" s="95">
        <f>HL7</f>
        <v>0</v>
      </c>
      <c r="HM11" s="95">
        <f>HM7</f>
        <v>0</v>
      </c>
      <c r="HN11" s="84"/>
      <c r="HO11" s="84"/>
      <c r="HP11" s="84"/>
      <c r="HQ11" s="84"/>
      <c r="HR11" s="94" t="s">
        <v>140</v>
      </c>
      <c r="HS11" s="95">
        <f>HS7</f>
        <v>0</v>
      </c>
      <c r="HT11" s="95">
        <f>HT7</f>
        <v>0</v>
      </c>
      <c r="HU11" s="95">
        <f>HU7</f>
        <v>0</v>
      </c>
      <c r="HV11" s="95">
        <f>HV7</f>
        <v>0</v>
      </c>
      <c r="HW11" s="95">
        <f>HW7</f>
        <v>0</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0</v>
      </c>
      <c r="IN11" s="95">
        <f>IN7</f>
        <v>0</v>
      </c>
      <c r="IO11" s="95">
        <f>IO7</f>
        <v>0</v>
      </c>
      <c r="IP11" s="95">
        <f>IP7</f>
        <v>0</v>
      </c>
      <c r="IQ11" s="95">
        <f>IQ7</f>
        <v>0</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f>IF($GY$8,HD7,"-")</f>
        <v>47.4</v>
      </c>
      <c r="GZ12" s="95">
        <f>IF($GY$8,HE7,"-")</f>
        <v>46.6</v>
      </c>
      <c r="HA12" s="95">
        <f>IF($GY$8,HF7,"-")</f>
        <v>53.1</v>
      </c>
      <c r="HB12" s="95">
        <f>IF($GY$8,HG7,"-")</f>
        <v>63.3</v>
      </c>
      <c r="HC12" s="95">
        <f>IF($GY$8,HH7,"-")</f>
        <v>65.099999999999994</v>
      </c>
      <c r="HD12" s="84"/>
      <c r="HE12" s="84"/>
      <c r="HF12" s="84"/>
      <c r="HG12" s="84"/>
      <c r="HH12" s="94" t="s">
        <v>141</v>
      </c>
      <c r="HI12" s="95">
        <f>IF($HI$8,HN7,"-")</f>
        <v>5.0999999999999996</v>
      </c>
      <c r="HJ12" s="95">
        <f>IF($HI$8,HO7,"-")</f>
        <v>14</v>
      </c>
      <c r="HK12" s="95">
        <f>IF($HI$8,HP7,"-")</f>
        <v>8.9</v>
      </c>
      <c r="HL12" s="95">
        <f>IF($HI$8,HQ7,"-")</f>
        <v>7.4</v>
      </c>
      <c r="HM12" s="95">
        <f>IF($HI$8,HR7,"-")</f>
        <v>6.8</v>
      </c>
      <c r="HN12" s="84"/>
      <c r="HO12" s="84"/>
      <c r="HP12" s="84"/>
      <c r="HQ12" s="84"/>
      <c r="HR12" s="94" t="s">
        <v>141</v>
      </c>
      <c r="HS12" s="95">
        <f>IF($HS$8,HX7,"-")</f>
        <v>15.5</v>
      </c>
      <c r="HT12" s="95">
        <f>IF($HS$8,HY7,"-")</f>
        <v>12.4</v>
      </c>
      <c r="HU12" s="95">
        <f>IF($HS$8,HZ7,"-")</f>
        <v>0.5</v>
      </c>
      <c r="HV12" s="95">
        <f>IF($HS$8,IA7,"-")</f>
        <v>21.4</v>
      </c>
      <c r="HW12" s="95">
        <f>IF($HS$8,IB7,"-")</f>
        <v>35</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f>IF($IM$8,IR7,"-")</f>
        <v>48.2</v>
      </c>
      <c r="IN12" s="95">
        <f>IF($IM$8,IS7,"-")</f>
        <v>50.8</v>
      </c>
      <c r="IO12" s="95">
        <f>IF($IM$8,IT7,"-")</f>
        <v>47.7</v>
      </c>
      <c r="IP12" s="95">
        <f>IF($IM$8,IU7,"-")</f>
        <v>46.5</v>
      </c>
      <c r="IQ12" s="95">
        <f>IF($IM$8,IV7,"-")</f>
        <v>27.1</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197" t="s">
        <v>144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103.6</v>
      </c>
      <c r="AZ17" s="106">
        <f t="shared" ref="AZ17:BC17" si="9">IF(AZ7="-",NA(),AZ7)</f>
        <v>103.4</v>
      </c>
      <c r="BA17" s="106">
        <f t="shared" si="9"/>
        <v>98</v>
      </c>
      <c r="BB17" s="106">
        <f t="shared" si="9"/>
        <v>96.7</v>
      </c>
      <c r="BC17" s="106">
        <f t="shared" si="9"/>
        <v>98.9</v>
      </c>
      <c r="BD17" s="100"/>
      <c r="BE17" s="100"/>
      <c r="BF17" s="100"/>
      <c r="BG17" s="100"/>
      <c r="BH17" s="100"/>
      <c r="BI17" s="105" t="s">
        <v>156</v>
      </c>
      <c r="BJ17" s="106">
        <f>IF(BJ7="-",NA(),BJ7)</f>
        <v>269.8</v>
      </c>
      <c r="BK17" s="106">
        <f t="shared" ref="BK17:BN17" si="10">IF(BK7="-",NA(),BK7)</f>
        <v>302.39999999999998</v>
      </c>
      <c r="BL17" s="106">
        <f t="shared" si="10"/>
        <v>268.3</v>
      </c>
      <c r="BM17" s="106">
        <f t="shared" si="10"/>
        <v>219.9</v>
      </c>
      <c r="BN17" s="106">
        <f t="shared" si="10"/>
        <v>228.7</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16542.900000000001</v>
      </c>
      <c r="CG17" s="106">
        <f t="shared" ref="CG17:CJ17" si="12">IF(CG7="-",NA(),CG7)</f>
        <v>15542.6</v>
      </c>
      <c r="CH17" s="106">
        <f t="shared" si="12"/>
        <v>13200.9</v>
      </c>
      <c r="CI17" s="106">
        <f t="shared" si="12"/>
        <v>11044.9</v>
      </c>
      <c r="CJ17" s="106">
        <f t="shared" si="12"/>
        <v>11065.4</v>
      </c>
      <c r="CK17" s="100"/>
      <c r="CL17" s="100"/>
      <c r="CM17" s="100"/>
      <c r="CN17" s="100"/>
      <c r="CO17" s="105" t="s">
        <v>156</v>
      </c>
      <c r="CP17" s="107">
        <f>IF(CP7="-",NA(),CP7)</f>
        <v>11545</v>
      </c>
      <c r="CQ17" s="107">
        <f t="shared" ref="CQ17:CT17" si="13">IF(CQ7="-",NA(),CQ7)</f>
        <v>12180</v>
      </c>
      <c r="CR17" s="107">
        <f t="shared" si="13"/>
        <v>-6359</v>
      </c>
      <c r="CS17" s="107">
        <f t="shared" si="13"/>
        <v>-9017</v>
      </c>
      <c r="CT17" s="107">
        <f t="shared" si="13"/>
        <v>-2989</v>
      </c>
      <c r="CU17" s="100"/>
      <c r="CV17" s="100"/>
      <c r="CW17" s="100"/>
      <c r="CX17" s="100"/>
      <c r="CY17" s="100"/>
      <c r="CZ17" s="105" t="s">
        <v>156</v>
      </c>
      <c r="DA17" s="106">
        <f>IF(DA7="-",NA(),DA7)</f>
        <v>64.400000000000006</v>
      </c>
      <c r="DB17" s="106">
        <f t="shared" ref="DB17:DE17" si="14">IF(DB7="-",NA(),DB7)</f>
        <v>74</v>
      </c>
      <c r="DC17" s="106">
        <f t="shared" si="14"/>
        <v>75.900000000000006</v>
      </c>
      <c r="DD17" s="106">
        <f t="shared" si="14"/>
        <v>76</v>
      </c>
      <c r="DE17" s="106">
        <f t="shared" si="14"/>
        <v>75.900000000000006</v>
      </c>
      <c r="DF17" s="100"/>
      <c r="DG17" s="100"/>
      <c r="DH17" s="100"/>
      <c r="DI17" s="100"/>
      <c r="DJ17" s="105" t="s">
        <v>155</v>
      </c>
      <c r="DK17" s="106">
        <f>IF(DK7="-",NA(),DK7)</f>
        <v>0</v>
      </c>
      <c r="DL17" s="106">
        <f t="shared" ref="DL17:DO17" si="15">IF(DL7="-",NA(),DL7)</f>
        <v>0</v>
      </c>
      <c r="DM17" s="106">
        <f t="shared" si="15"/>
        <v>0</v>
      </c>
      <c r="DN17" s="106">
        <f t="shared" si="15"/>
        <v>0</v>
      </c>
      <c r="DO17" s="106">
        <f t="shared" si="15"/>
        <v>0</v>
      </c>
      <c r="DP17" s="100"/>
      <c r="DQ17" s="100"/>
      <c r="DR17" s="100"/>
      <c r="DS17" s="100"/>
      <c r="DT17" s="105" t="s">
        <v>155</v>
      </c>
      <c r="DU17" s="106">
        <f>IF(DU7="-",NA(),DU7)</f>
        <v>0</v>
      </c>
      <c r="DV17" s="106">
        <f t="shared" ref="DV17:DY17" si="16">IF(DV7="-",NA(),DV7)</f>
        <v>0</v>
      </c>
      <c r="DW17" s="106">
        <f t="shared" si="16"/>
        <v>0</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156</v>
      </c>
      <c r="EO17" s="106">
        <f>IF(EO7="-",NA(),EO7)</f>
        <v>0</v>
      </c>
      <c r="EP17" s="106">
        <f t="shared" ref="EP17:ES17" si="18">IF(EP7="-",NA(),EP7)</f>
        <v>0</v>
      </c>
      <c r="EQ17" s="106">
        <f t="shared" si="18"/>
        <v>0</v>
      </c>
      <c r="ER17" s="106">
        <f t="shared" si="18"/>
        <v>0</v>
      </c>
      <c r="ES17" s="106">
        <f t="shared" si="18"/>
        <v>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156</v>
      </c>
      <c r="GY17" s="106">
        <f>IF(GY7="-",NA(),GY7)</f>
        <v>64.400000000000006</v>
      </c>
      <c r="GZ17" s="106">
        <f t="shared" ref="GZ17:HC17" si="24">IF(GZ7="-",NA(),GZ7)</f>
        <v>74</v>
      </c>
      <c r="HA17" s="106">
        <f t="shared" si="24"/>
        <v>75.900000000000006</v>
      </c>
      <c r="HB17" s="106">
        <f t="shared" si="24"/>
        <v>76</v>
      </c>
      <c r="HC17" s="106">
        <f t="shared" si="24"/>
        <v>75.900000000000006</v>
      </c>
      <c r="HD17" s="100"/>
      <c r="HE17" s="100"/>
      <c r="HF17" s="100"/>
      <c r="HG17" s="100"/>
      <c r="HH17" s="105" t="s">
        <v>156</v>
      </c>
      <c r="HI17" s="106">
        <f>IF(HI7="-",NA(),HI7)</f>
        <v>0</v>
      </c>
      <c r="HJ17" s="106">
        <f t="shared" ref="HJ17:HM17" si="25">IF(HJ7="-",NA(),HJ7)</f>
        <v>0</v>
      </c>
      <c r="HK17" s="106">
        <f t="shared" si="25"/>
        <v>0</v>
      </c>
      <c r="HL17" s="106">
        <f t="shared" si="25"/>
        <v>0</v>
      </c>
      <c r="HM17" s="106">
        <f t="shared" si="25"/>
        <v>0</v>
      </c>
      <c r="HN17" s="100"/>
      <c r="HO17" s="100"/>
      <c r="HP17" s="100"/>
      <c r="HQ17" s="100"/>
      <c r="HR17" s="105" t="s">
        <v>156</v>
      </c>
      <c r="HS17" s="106">
        <f>IF(HS7="-",NA(),HS7)</f>
        <v>0</v>
      </c>
      <c r="HT17" s="106">
        <f t="shared" ref="HT17:HW17" si="26">IF(HT7="-",NA(),HT7)</f>
        <v>0</v>
      </c>
      <c r="HU17" s="106">
        <f t="shared" si="26"/>
        <v>0</v>
      </c>
      <c r="HV17" s="106">
        <f t="shared" si="26"/>
        <v>0</v>
      </c>
      <c r="HW17" s="106">
        <f t="shared" si="26"/>
        <v>0</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f>IF(IM7="-",NA(),IM7)</f>
        <v>0</v>
      </c>
      <c r="IN17" s="106">
        <f t="shared" ref="IN17:IQ17" si="28">IF(IN7="-",NA(),IN7)</f>
        <v>0</v>
      </c>
      <c r="IO17" s="106">
        <f t="shared" si="28"/>
        <v>0</v>
      </c>
      <c r="IP17" s="106">
        <f t="shared" si="28"/>
        <v>0</v>
      </c>
      <c r="IQ17" s="106">
        <f t="shared" si="28"/>
        <v>0</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158</v>
      </c>
      <c r="DK18" s="106">
        <f>IF(DP7="-",NA(),DP7)</f>
        <v>14.6</v>
      </c>
      <c r="DL18" s="106">
        <f t="shared" ref="DL18:DO18" si="45">IF(DQ7="-",NA(),DQ7)</f>
        <v>17.5</v>
      </c>
      <c r="DM18" s="106">
        <f t="shared" si="45"/>
        <v>14.4</v>
      </c>
      <c r="DN18" s="106">
        <f t="shared" si="45"/>
        <v>11.8</v>
      </c>
      <c r="DO18" s="106">
        <f t="shared" si="45"/>
        <v>14.2</v>
      </c>
      <c r="DP18" s="100"/>
      <c r="DQ18" s="100"/>
      <c r="DR18" s="100"/>
      <c r="DS18" s="100"/>
      <c r="DT18" s="105" t="s">
        <v>159</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158</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158</v>
      </c>
      <c r="GY18" s="106">
        <f>IF(OR(NOT($GY$8),HD7="-"),NA(),HD7)</f>
        <v>47.4</v>
      </c>
      <c r="GZ18" s="106">
        <f>IF(OR(NOT($GY$8),HE7="-"),NA(),HE7)</f>
        <v>46.6</v>
      </c>
      <c r="HA18" s="106">
        <f>IF(OR(NOT($GY$8),HF7="-"),NA(),HF7)</f>
        <v>53.1</v>
      </c>
      <c r="HB18" s="106">
        <f>IF(OR(NOT($GY$8),HG7="-"),NA(),HG7)</f>
        <v>63.3</v>
      </c>
      <c r="HC18" s="106">
        <f>IF(OR(NOT($GY$8),HH7="-"),NA(),HH7)</f>
        <v>65.099999999999994</v>
      </c>
      <c r="HD18" s="100"/>
      <c r="HE18" s="100"/>
      <c r="HF18" s="100"/>
      <c r="HG18" s="100"/>
      <c r="HH18" s="105" t="s">
        <v>158</v>
      </c>
      <c r="HI18" s="106">
        <f>IF(OR(NOT($HI$8),HN7="-"),NA(),HN7)</f>
        <v>5.0999999999999996</v>
      </c>
      <c r="HJ18" s="106">
        <f>IF(OR(NOT($HI$8),HO7="-"),NA(),HO7)</f>
        <v>14</v>
      </c>
      <c r="HK18" s="106">
        <f>IF(OR(NOT($HI$8),HP7="-"),NA(),HP7)</f>
        <v>8.9</v>
      </c>
      <c r="HL18" s="106">
        <f>IF(OR(NOT($HI$8),HQ7="-"),NA(),HQ7)</f>
        <v>7.4</v>
      </c>
      <c r="HM18" s="106">
        <f>IF(OR(NOT($HI$8),HR7="-"),NA(),HR7)</f>
        <v>6.8</v>
      </c>
      <c r="HN18" s="100"/>
      <c r="HO18" s="100"/>
      <c r="HP18" s="100"/>
      <c r="HQ18" s="100"/>
      <c r="HR18" s="105" t="s">
        <v>158</v>
      </c>
      <c r="HS18" s="106">
        <f>IF(OR(NOT($HS$8),HX7="-"),NA(),HX7)</f>
        <v>15.5</v>
      </c>
      <c r="HT18" s="106">
        <f>IF(OR(NOT($HS$8),HY7="-"),NA(),HY7)</f>
        <v>12.4</v>
      </c>
      <c r="HU18" s="106">
        <f>IF(OR(NOT($HS$8),HZ7="-"),NA(),HZ7)</f>
        <v>0.5</v>
      </c>
      <c r="HV18" s="106">
        <f>IF(OR(NOT($HS$8),IA7="-"),NA(),IA7)</f>
        <v>21.4</v>
      </c>
      <c r="HW18" s="106">
        <f>IF(OR(NOT($HS$8),IB7="-"),NA(),IB7)</f>
        <v>35</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f>IF(OR(NOT($IM$8),IR7="-"),NA(),IR7)</f>
        <v>48.2</v>
      </c>
      <c r="IN18" s="106">
        <f>IF(OR(NOT($IM$8),IS7="-"),NA(),IS7)</f>
        <v>50.8</v>
      </c>
      <c r="IO18" s="106">
        <f>IF(OR(NOT($IM$8),IT7="-"),NA(),IT7)</f>
        <v>47.7</v>
      </c>
      <c r="IP18" s="106">
        <f>IF(OR(NOT($IM$8),IU7="-"),NA(),IU7)</f>
        <v>46.5</v>
      </c>
      <c r="IQ18" s="106">
        <f>IF(OR(NOT($IM$8),IV7="-"),NA(),IV7)</f>
        <v>27.1</v>
      </c>
      <c r="IR18" s="100"/>
      <c r="IS18" s="100"/>
      <c r="IT18" s="100"/>
      <c r="IU18" s="100"/>
      <c r="IV18" s="100"/>
      <c r="IW18" s="105" t="s">
        <v>158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8" t="s">
        <v>164</v>
      </c>
      <c r="F22" s="199"/>
      <c r="G22" s="199"/>
      <c r="H22" s="199"/>
      <c r="I22" s="200"/>
    </row>
    <row r="23" spans="1:374" x14ac:dyDescent="0.15">
      <c r="A23" s="97">
        <f t="shared" si="7"/>
        <v>9</v>
      </c>
      <c r="B23" s="196" t="s">
        <v>165</v>
      </c>
      <c r="C23" s="196"/>
      <c r="D23" s="100"/>
      <c r="E23" s="201"/>
      <c r="F23" s="202"/>
      <c r="G23" s="202"/>
      <c r="H23" s="202"/>
      <c r="I23" s="203"/>
    </row>
    <row r="24" spans="1:374" x14ac:dyDescent="0.15">
      <c r="A24" s="97">
        <f t="shared" si="7"/>
        <v>10</v>
      </c>
      <c r="B24" s="196" t="s">
        <v>166</v>
      </c>
      <c r="C24" s="196"/>
      <c r="D24" s="100"/>
      <c r="E24" s="201"/>
      <c r="F24" s="202"/>
      <c r="G24" s="202"/>
      <c r="H24" s="202"/>
      <c r="I24" s="203"/>
    </row>
    <row r="25" spans="1:374" x14ac:dyDescent="0.15">
      <c r="A25" s="97">
        <f t="shared" si="7"/>
        <v>11</v>
      </c>
      <c r="B25" s="196" t="s">
        <v>167</v>
      </c>
      <c r="C25" s="196"/>
      <c r="D25" s="100"/>
      <c r="E25" s="201"/>
      <c r="F25" s="202"/>
      <c r="G25" s="202"/>
      <c r="H25" s="202"/>
      <c r="I25" s="203"/>
    </row>
    <row r="26" spans="1:374" x14ac:dyDescent="0.15">
      <c r="A26" s="97">
        <f t="shared" si="7"/>
        <v>12</v>
      </c>
      <c r="B26" s="196" t="s">
        <v>168</v>
      </c>
      <c r="C26" s="196"/>
      <c r="D26" s="100"/>
      <c r="E26" s="201"/>
      <c r="F26" s="202"/>
      <c r="G26" s="202"/>
      <c r="H26" s="202"/>
      <c r="I26" s="203"/>
    </row>
    <row r="27" spans="1:374" x14ac:dyDescent="0.15">
      <c r="A27" s="97">
        <f t="shared" si="7"/>
        <v>13</v>
      </c>
      <c r="B27" s="196" t="s">
        <v>169</v>
      </c>
      <c r="C27" s="196"/>
      <c r="D27" s="100"/>
      <c r="E27" s="201"/>
      <c r="F27" s="202"/>
      <c r="G27" s="202"/>
      <c r="H27" s="202"/>
      <c r="I27" s="203"/>
    </row>
    <row r="28" spans="1:374" x14ac:dyDescent="0.15">
      <c r="A28" s="97">
        <f t="shared" si="7"/>
        <v>14</v>
      </c>
      <c r="B28" s="196" t="s">
        <v>170</v>
      </c>
      <c r="C28" s="196"/>
      <c r="D28" s="100"/>
      <c r="E28" s="201"/>
      <c r="F28" s="202"/>
      <c r="G28" s="202"/>
      <c r="H28" s="202"/>
      <c r="I28" s="203"/>
    </row>
    <row r="29" spans="1:374" x14ac:dyDescent="0.15">
      <c r="A29" s="97">
        <f t="shared" si="7"/>
        <v>15</v>
      </c>
      <c r="B29" s="196" t="s">
        <v>171</v>
      </c>
      <c r="C29" s="196"/>
      <c r="D29" s="100"/>
      <c r="E29" s="201"/>
      <c r="F29" s="202"/>
      <c r="G29" s="202"/>
      <c r="H29" s="202"/>
      <c r="I29" s="203"/>
    </row>
    <row r="30" spans="1:374" x14ac:dyDescent="0.15">
      <c r="A30" s="97">
        <f t="shared" si="7"/>
        <v>16</v>
      </c>
      <c r="B30" s="196" t="s">
        <v>172</v>
      </c>
      <c r="C30" s="196"/>
      <c r="D30" s="100"/>
      <c r="E30" s="201"/>
      <c r="F30" s="202"/>
      <c r="G30" s="202"/>
      <c r="H30" s="202"/>
      <c r="I30" s="203"/>
    </row>
    <row r="31" spans="1:374" x14ac:dyDescent="0.15">
      <c r="A31" s="97">
        <f t="shared" si="7"/>
        <v>17</v>
      </c>
      <c r="B31" s="196" t="s">
        <v>173</v>
      </c>
      <c r="C31" s="196"/>
      <c r="D31" s="100"/>
      <c r="E31" s="201"/>
      <c r="F31" s="202"/>
      <c r="G31" s="202"/>
      <c r="H31" s="202"/>
      <c r="I31" s="203"/>
    </row>
    <row r="32" spans="1:374" x14ac:dyDescent="0.15">
      <c r="A32" s="97">
        <f t="shared" si="7"/>
        <v>18</v>
      </c>
      <c r="B32" s="196" t="s">
        <v>174</v>
      </c>
      <c r="C32" s="196"/>
      <c r="D32" s="100"/>
      <c r="E32" s="201"/>
      <c r="F32" s="202"/>
      <c r="G32" s="202"/>
      <c r="H32" s="202"/>
      <c r="I32" s="203"/>
    </row>
    <row r="33" spans="1:16" x14ac:dyDescent="0.15">
      <c r="A33" s="97">
        <f t="shared" si="7"/>
        <v>19</v>
      </c>
      <c r="B33" s="196" t="s">
        <v>175</v>
      </c>
      <c r="C33" s="196"/>
      <c r="D33" s="100"/>
      <c r="E33" s="201"/>
      <c r="F33" s="202"/>
      <c r="G33" s="202"/>
      <c r="H33" s="202"/>
      <c r="I33" s="203"/>
    </row>
    <row r="34" spans="1:16" x14ac:dyDescent="0.15">
      <c r="A34" s="97">
        <f t="shared" si="7"/>
        <v>20</v>
      </c>
      <c r="B34" s="196" t="s">
        <v>176</v>
      </c>
      <c r="C34" s="196"/>
      <c r="D34" s="100"/>
      <c r="E34" s="201"/>
      <c r="F34" s="202"/>
      <c r="G34" s="202"/>
      <c r="H34" s="202"/>
      <c r="I34" s="203"/>
    </row>
    <row r="35" spans="1:16" ht="25.5" customHeight="1" x14ac:dyDescent="0.15">
      <c r="E35" s="204"/>
      <c r="F35" s="205"/>
      <c r="G35" s="205"/>
      <c r="H35" s="205"/>
      <c r="I35" s="206"/>
    </row>
    <row r="36" spans="1:16" x14ac:dyDescent="0.15">
      <c r="A36" t="s">
        <v>177</v>
      </c>
      <c r="B36" t="s">
        <v>178</v>
      </c>
    </row>
    <row r="37" spans="1:16" x14ac:dyDescent="0.15">
      <c r="A37" t="s">
        <v>179</v>
      </c>
      <c r="B37" t="s">
        <v>180</v>
      </c>
      <c r="L37" s="198" t="s">
        <v>164</v>
      </c>
      <c r="M37" s="199"/>
      <c r="N37" s="199"/>
      <c r="O37" s="199"/>
      <c r="P37" s="200"/>
    </row>
    <row r="38" spans="1:16" x14ac:dyDescent="0.15">
      <c r="A38" t="s">
        <v>181</v>
      </c>
      <c r="B38" t="s">
        <v>182</v>
      </c>
      <c r="L38" s="201"/>
      <c r="M38" s="202"/>
      <c r="N38" s="202"/>
      <c r="O38" s="202"/>
      <c r="P38" s="203"/>
    </row>
    <row r="39" spans="1:16" x14ac:dyDescent="0.15">
      <c r="A39" t="s">
        <v>183</v>
      </c>
      <c r="B39" t="s">
        <v>184</v>
      </c>
      <c r="L39" s="201"/>
      <c r="M39" s="202"/>
      <c r="N39" s="202"/>
      <c r="O39" s="202"/>
      <c r="P39" s="203"/>
    </row>
    <row r="40" spans="1:16" x14ac:dyDescent="0.15">
      <c r="A40" t="s">
        <v>185</v>
      </c>
      <c r="B40" t="s">
        <v>186</v>
      </c>
      <c r="L40" s="201"/>
      <c r="M40" s="202"/>
      <c r="N40" s="202"/>
      <c r="O40" s="202"/>
      <c r="P40" s="203"/>
    </row>
    <row r="41" spans="1:16" x14ac:dyDescent="0.15">
      <c r="A41" t="s">
        <v>187</v>
      </c>
      <c r="B41" t="s">
        <v>188</v>
      </c>
      <c r="L41" s="201"/>
      <c r="M41" s="202"/>
      <c r="N41" s="202"/>
      <c r="O41" s="202"/>
      <c r="P41" s="203"/>
    </row>
    <row r="42" spans="1:16" x14ac:dyDescent="0.15">
      <c r="A42" t="s">
        <v>189</v>
      </c>
      <c r="B42" t="s">
        <v>190</v>
      </c>
      <c r="L42" s="201"/>
      <c r="M42" s="202"/>
      <c r="N42" s="202"/>
      <c r="O42" s="202"/>
      <c r="P42" s="203"/>
    </row>
    <row r="43" spans="1:16" x14ac:dyDescent="0.15">
      <c r="A43" t="s">
        <v>191</v>
      </c>
      <c r="B43" t="s">
        <v>192</v>
      </c>
      <c r="L43" s="201"/>
      <c r="M43" s="202"/>
      <c r="N43" s="202"/>
      <c r="O43" s="202"/>
      <c r="P43" s="203"/>
    </row>
    <row r="44" spans="1:16" x14ac:dyDescent="0.15">
      <c r="A44" t="s">
        <v>193</v>
      </c>
      <c r="B44" t="s">
        <v>194</v>
      </c>
      <c r="L44" s="201"/>
      <c r="M44" s="202"/>
      <c r="N44" s="202"/>
      <c r="O44" s="202"/>
      <c r="P44" s="203"/>
    </row>
    <row r="45" spans="1:16" x14ac:dyDescent="0.15">
      <c r="A45" t="s">
        <v>195</v>
      </c>
      <c r="B45" t="s">
        <v>196</v>
      </c>
      <c r="L45" s="201"/>
      <c r="M45" s="202"/>
      <c r="N45" s="202"/>
      <c r="O45" s="202"/>
      <c r="P45" s="203"/>
    </row>
    <row r="46" spans="1:16" x14ac:dyDescent="0.15">
      <c r="A46" t="s">
        <v>197</v>
      </c>
      <c r="B46" t="s">
        <v>198</v>
      </c>
      <c r="L46" s="201"/>
      <c r="M46" s="202"/>
      <c r="N46" s="202"/>
      <c r="O46" s="202"/>
      <c r="P46" s="203"/>
    </row>
    <row r="47" spans="1:16" x14ac:dyDescent="0.15">
      <c r="A47" t="s">
        <v>199</v>
      </c>
      <c r="B47" t="s">
        <v>200</v>
      </c>
      <c r="L47" s="201"/>
      <c r="M47" s="202"/>
      <c r="N47" s="202"/>
      <c r="O47" s="202"/>
      <c r="P47" s="203"/>
    </row>
    <row r="48" spans="1:16" x14ac:dyDescent="0.15">
      <c r="A48" t="s">
        <v>201</v>
      </c>
      <c r="B48" t="s">
        <v>202</v>
      </c>
      <c r="L48" s="201"/>
      <c r="M48" s="202"/>
      <c r="N48" s="202"/>
      <c r="O48" s="202"/>
      <c r="P48" s="203"/>
    </row>
    <row r="49" spans="1:16" x14ac:dyDescent="0.15">
      <c r="A49" t="s">
        <v>203</v>
      </c>
      <c r="B49" t="s">
        <v>204</v>
      </c>
      <c r="L49" s="201"/>
      <c r="M49" s="202"/>
      <c r="N49" s="202"/>
      <c r="O49" s="202"/>
      <c r="P49" s="203"/>
    </row>
    <row r="50" spans="1:16" ht="26.25" customHeight="1" x14ac:dyDescent="0.15">
      <c r="A50" t="s">
        <v>205</v>
      </c>
      <c r="B50" t="s">
        <v>206</v>
      </c>
      <c r="L50" s="204"/>
      <c r="M50" s="205"/>
      <c r="N50" s="205"/>
      <c r="O50" s="205"/>
      <c r="P50" s="206"/>
    </row>
    <row r="51" spans="1:16" x14ac:dyDescent="0.15">
      <c r="A51" t="s">
        <v>207</v>
      </c>
      <c r="B51" t="s">
        <v>208</v>
      </c>
    </row>
    <row r="52" spans="1:16" x14ac:dyDescent="0.15">
      <c r="A52" t="s">
        <v>209</v>
      </c>
      <c r="B52" t="s">
        <v>210</v>
      </c>
    </row>
    <row r="53" spans="1:16" x14ac:dyDescent="0.15">
      <c r="A53" t="s">
        <v>211</v>
      </c>
      <c r="B53" t="s">
        <v>212</v>
      </c>
    </row>
    <row r="54" spans="1:16" x14ac:dyDescent="0.15">
      <c r="A54" t="s">
        <v>213</v>
      </c>
      <c r="B54" t="s">
        <v>214</v>
      </c>
    </row>
    <row r="55" spans="1:16" x14ac:dyDescent="0.15">
      <c r="A55" t="s">
        <v>215</v>
      </c>
      <c r="B55" t="s">
        <v>216</v>
      </c>
    </row>
    <row r="56" spans="1:16" x14ac:dyDescent="0.15">
      <c r="A56" t="s">
        <v>217</v>
      </c>
      <c r="B56" t="s">
        <v>218</v>
      </c>
    </row>
    <row r="57" spans="1:16" x14ac:dyDescent="0.15">
      <c r="A57" t="s">
        <v>219</v>
      </c>
      <c r="B57" t="s">
        <v>220</v>
      </c>
    </row>
    <row r="58" spans="1:16" x14ac:dyDescent="0.15">
      <c r="A58" t="s">
        <v>221</v>
      </c>
      <c r="B58" t="s">
        <v>222</v>
      </c>
    </row>
    <row r="59" spans="1:16" x14ac:dyDescent="0.15">
      <c r="A59" t="s">
        <v>223</v>
      </c>
      <c r="B59" t="s">
        <v>224</v>
      </c>
    </row>
    <row r="60" spans="1:16" x14ac:dyDescent="0.15">
      <c r="A60" t="s">
        <v>225</v>
      </c>
      <c r="B60" t="s">
        <v>226</v>
      </c>
    </row>
    <row r="61" spans="1:16" x14ac:dyDescent="0.15">
      <c r="A61" t="s">
        <v>227</v>
      </c>
      <c r="B61" t="s">
        <v>228</v>
      </c>
    </row>
    <row r="62" spans="1:16" x14ac:dyDescent="0.15">
      <c r="A62" t="s">
        <v>229</v>
      </c>
      <c r="B62" t="s">
        <v>230</v>
      </c>
    </row>
    <row r="63" spans="1:16" x14ac:dyDescent="0.15">
      <c r="A63" t="s">
        <v>231</v>
      </c>
      <c r="B63" t="s">
        <v>232</v>
      </c>
    </row>
    <row r="64" spans="1:16"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row r="86" spans="1:2" x14ac:dyDescent="0.15">
      <c r="A86" t="s">
        <v>258</v>
      </c>
      <c r="B86" t="s">
        <v>259</v>
      </c>
    </row>
    <row r="87" spans="1:2" x14ac:dyDescent="0.15">
      <c r="A87" t="s">
        <v>260</v>
      </c>
      <c r="B87" t="s">
        <v>259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2020-01-17T06:58:19Z</cp:lastPrinted>
  <dcterms:created xsi:type="dcterms:W3CDTF">2019-12-05T07:49:07Z</dcterms:created>
  <dcterms:modified xsi:type="dcterms:W3CDTF">2020-03-02T06:40:32Z</dcterms:modified>
  <cp:category/>
</cp:coreProperties>
</file>