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2BF3A638-9120-4633-A1D4-37616EFCA89F}" xr6:coauthVersionLast="47" xr6:coauthVersionMax="47" xr10:uidLastSave="{00000000-0000-0000-0000-000000000000}"/>
  <bookViews>
    <workbookView xWindow="-28910" yWindow="-110" windowWidth="29020" windowHeight="15820" tabRatio="689" xr2:uid="{00000000-000D-0000-FFFF-FFFF00000000}"/>
  </bookViews>
  <sheets>
    <sheet name="記載例" sheetId="163" r:id="rId1"/>
    <sheet name="別添調査票（２－１）" sheetId="164" r:id="rId2"/>
  </sheets>
  <definedNames>
    <definedName name="_xlnm.Print_Area" localSheetId="0">記載例!$A$1:$K$33</definedName>
    <definedName name="_xlnm.Print_Area" localSheetId="1">'別添調査票（２－１）'!$A$1:$K$33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64" l="1"/>
  <c r="H18" i="164"/>
  <c r="J18" i="164" s="1"/>
  <c r="K18" i="164" s="1"/>
  <c r="I17" i="164"/>
  <c r="H17" i="164"/>
  <c r="J17" i="164" s="1"/>
  <c r="K17" i="164" s="1"/>
  <c r="I16" i="164"/>
  <c r="H16" i="164"/>
  <c r="J16" i="164" s="1"/>
  <c r="K16" i="164" s="1"/>
  <c r="I15" i="164"/>
  <c r="H15" i="164"/>
  <c r="J15" i="164" s="1"/>
  <c r="K15" i="164" s="1"/>
  <c r="I14" i="164"/>
  <c r="H14" i="164"/>
  <c r="J14" i="164" s="1"/>
  <c r="K14" i="164" s="1"/>
  <c r="I13" i="164"/>
  <c r="H13" i="164"/>
  <c r="J13" i="164" s="1"/>
  <c r="K13" i="164" s="1"/>
  <c r="I12" i="164"/>
  <c r="H12" i="164"/>
  <c r="J12" i="164" s="1"/>
  <c r="K12" i="164" s="1"/>
  <c r="I11" i="164"/>
  <c r="H11" i="164"/>
  <c r="J11" i="164" s="1"/>
  <c r="K11" i="164" s="1"/>
  <c r="K33" i="163"/>
  <c r="I18" i="163"/>
  <c r="H18" i="163"/>
  <c r="J18" i="163" s="1"/>
  <c r="K18" i="163" s="1"/>
  <c r="I17" i="163"/>
  <c r="H17" i="163"/>
  <c r="J17" i="163" s="1"/>
  <c r="K17" i="163" s="1"/>
  <c r="I16" i="163"/>
  <c r="H16" i="163"/>
  <c r="J16" i="163" s="1"/>
  <c r="K16" i="163" s="1"/>
  <c r="I15" i="163"/>
  <c r="H15" i="163"/>
  <c r="J15" i="163" s="1"/>
  <c r="K15" i="163" s="1"/>
  <c r="I14" i="163"/>
  <c r="H14" i="163"/>
  <c r="J14" i="163" s="1"/>
  <c r="K14" i="163" s="1"/>
  <c r="I13" i="163"/>
  <c r="H13" i="163"/>
  <c r="J13" i="163" s="1"/>
  <c r="K13" i="163" s="1"/>
  <c r="I12" i="163"/>
  <c r="H12" i="163"/>
  <c r="J12" i="163" s="1"/>
  <c r="K12" i="163" s="1"/>
  <c r="I11" i="163"/>
  <c r="H11" i="163"/>
  <c r="J11" i="163" s="1"/>
  <c r="K11" i="163" s="1"/>
  <c r="K19" i="163" s="1"/>
  <c r="K32" i="163" s="1"/>
  <c r="K19" i="164" l="1"/>
  <c r="K32" i="164" s="1"/>
  <c r="K33" i="16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C7705FC4-EF7B-458C-AB8E-8DAF07595345}">
      <text>
        <r>
          <rPr>
            <b/>
            <sz val="22"/>
            <color indexed="81"/>
            <rFont val="MS P ゴシック"/>
            <family val="3"/>
            <charset val="128"/>
          </rPr>
          <t>黄色セルに必要事項を入力してください。
青色セルには計算式が入っています。</t>
        </r>
      </text>
    </comment>
    <comment ref="I10" authorId="0" shapeId="0" xr:uid="{467252B2-77AB-4AE4-A24B-C2AB2BCFD40C}">
      <text>
        <r>
          <rPr>
            <b/>
            <sz val="16"/>
            <color indexed="81"/>
            <rFont val="MS P ゴシック"/>
            <family val="3"/>
            <charset val="128"/>
          </rPr>
          <t>移乗介護、入浴支援において使用するロボット：上限100万円
それ以外：上限30万円</t>
        </r>
      </text>
    </comment>
    <comment ref="J32" authorId="0" shapeId="0" xr:uid="{430556BA-FF66-4CB0-BB1B-49603D6F464E}">
      <text>
        <r>
          <rPr>
            <b/>
            <sz val="16"/>
            <color indexed="81"/>
            <rFont val="MS P ゴシック"/>
            <family val="3"/>
            <charset val="128"/>
          </rPr>
          <t>所要額合計と事業所種別による上限額を比較して少ない方</t>
        </r>
        <r>
          <rPr>
            <sz val="16"/>
            <color indexed="81"/>
            <rFont val="MS P ゴシック"/>
            <family val="3"/>
            <charset val="128"/>
          </rPr>
          <t xml:space="preserve">
</t>
        </r>
      </text>
    </comment>
    <comment ref="J33" authorId="0" shapeId="0" xr:uid="{56334FAE-4FD0-4257-8A96-358EFD7057C7}">
      <text>
        <r>
          <rPr>
            <b/>
            <sz val="16"/>
            <color indexed="81"/>
            <rFont val="MS P ゴシック"/>
            <family val="3"/>
            <charset val="128"/>
          </rPr>
          <t>選定額に補助率3/4を掛け、千円未満端数を切り捨て。※全額の補助を確約するものではありません。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7FD46EDB-F248-4967-9EF1-5BC73D46C801}">
      <text>
        <r>
          <rPr>
            <b/>
            <sz val="22"/>
            <color indexed="81"/>
            <rFont val="MS P ゴシック"/>
            <family val="3"/>
            <charset val="128"/>
          </rPr>
          <t>黄色セルに必要事項を入力してください。
青色セルには計算式が入っています。</t>
        </r>
      </text>
    </comment>
    <comment ref="I10" authorId="0" shapeId="0" xr:uid="{A707AE6E-EC91-4C70-8597-7A8D6531E67C}">
      <text>
        <r>
          <rPr>
            <b/>
            <sz val="16"/>
            <color indexed="81"/>
            <rFont val="MS P ゴシック"/>
            <family val="3"/>
            <charset val="128"/>
          </rPr>
          <t>移乗介護、入浴支援において使用するロボット：上限100万円
それ以外：上限30万円</t>
        </r>
      </text>
    </comment>
    <comment ref="J32" authorId="0" shapeId="0" xr:uid="{B4E563AA-4435-466C-9A9B-B8D0B343B022}">
      <text>
        <r>
          <rPr>
            <b/>
            <sz val="16"/>
            <color indexed="81"/>
            <rFont val="MS P ゴシック"/>
            <family val="3"/>
            <charset val="128"/>
          </rPr>
          <t>所要額合計と事業所種別による上限額を比較して少ない方</t>
        </r>
        <r>
          <rPr>
            <sz val="16"/>
            <color indexed="81"/>
            <rFont val="MS P ゴシック"/>
            <family val="3"/>
            <charset val="128"/>
          </rPr>
          <t xml:space="preserve">
</t>
        </r>
      </text>
    </comment>
    <comment ref="J33" authorId="0" shapeId="0" xr:uid="{DCEEF6F7-3440-4F6C-BF20-E867CAA83359}">
      <text>
        <r>
          <rPr>
            <b/>
            <sz val="16"/>
            <color indexed="81"/>
            <rFont val="MS P ゴシック"/>
            <family val="3"/>
            <charset val="128"/>
          </rPr>
          <t>選定額に補助率3/4を掛け、千円未満端数を切り捨て。※全額の補助を確約するものではありません。</t>
        </r>
      </text>
    </comment>
  </commentList>
</comments>
</file>

<file path=xl/sharedStrings.xml><?xml version="1.0" encoding="utf-8"?>
<sst xmlns="http://schemas.openxmlformats.org/spreadsheetml/2006/main" count="136" uniqueCount="69">
  <si>
    <t>（注１）</t>
    <rPh sb="1" eb="2">
      <t>チュウ</t>
    </rPh>
    <phoneticPr fontId="2"/>
  </si>
  <si>
    <t>（注２）</t>
    <rPh sb="1" eb="2">
      <t>チュウ</t>
    </rPh>
    <phoneticPr fontId="2"/>
  </si>
  <si>
    <t>（単位：円）</t>
    <rPh sb="1" eb="3">
      <t>タンイ</t>
    </rPh>
    <rPh sb="4" eb="5">
      <t>エン</t>
    </rPh>
    <phoneticPr fontId="2"/>
  </si>
  <si>
    <t>導入機器名</t>
    <rPh sb="0" eb="2">
      <t>ドウニュウ</t>
    </rPh>
    <rPh sb="2" eb="4">
      <t>キキ</t>
    </rPh>
    <rPh sb="4" eb="5">
      <t>メイ</t>
    </rPh>
    <phoneticPr fontId="2"/>
  </si>
  <si>
    <t>合計</t>
    <rPh sb="0" eb="2">
      <t>ゴウケイ</t>
    </rPh>
    <phoneticPr fontId="2"/>
  </si>
  <si>
    <t>導入台数
（Ｃ）</t>
    <rPh sb="0" eb="2">
      <t>ドウニュウ</t>
    </rPh>
    <rPh sb="2" eb="4">
      <t>ダイスウ</t>
    </rPh>
    <phoneticPr fontId="2"/>
  </si>
  <si>
    <t>初期設定に要する費用
（Ｄ）</t>
    <rPh sb="0" eb="2">
      <t>ショキ</t>
    </rPh>
    <rPh sb="2" eb="4">
      <t>セッテイ</t>
    </rPh>
    <rPh sb="5" eb="6">
      <t>ヨウ</t>
    </rPh>
    <rPh sb="8" eb="10">
      <t>ヒヨウ</t>
    </rPh>
    <phoneticPr fontId="2"/>
  </si>
  <si>
    <t>法人名：</t>
    <rPh sb="0" eb="2">
      <t>ホウジン</t>
    </rPh>
    <rPh sb="2" eb="3">
      <t>メイ</t>
    </rPh>
    <phoneticPr fontId="2"/>
  </si>
  <si>
    <t>施設・事業所名：</t>
    <rPh sb="0" eb="2">
      <t>シセツ</t>
    </rPh>
    <rPh sb="3" eb="6">
      <t>ジギョウショ</t>
    </rPh>
    <rPh sb="6" eb="7">
      <t>メイ</t>
    </rPh>
    <phoneticPr fontId="2"/>
  </si>
  <si>
    <t>機器をリース等により導入する場合、リース等に要する料金を「Ｂ」欄に記載すること。</t>
    <rPh sb="0" eb="2">
      <t>キキ</t>
    </rPh>
    <rPh sb="6" eb="7">
      <t>トウ</t>
    </rPh>
    <rPh sb="10" eb="12">
      <t>ドウニュウ</t>
    </rPh>
    <rPh sb="14" eb="16">
      <t>バアイ</t>
    </rPh>
    <rPh sb="20" eb="21">
      <t>トウ</t>
    </rPh>
    <rPh sb="22" eb="23">
      <t>ヨウ</t>
    </rPh>
    <rPh sb="25" eb="27">
      <t>リョウキン</t>
    </rPh>
    <rPh sb="31" eb="32">
      <t>ラン</t>
    </rPh>
    <rPh sb="33" eb="35">
      <t>キサイ</t>
    </rPh>
    <phoneticPr fontId="2"/>
  </si>
  <si>
    <t>施設・事業所種別：</t>
    <rPh sb="0" eb="2">
      <t>シセツ</t>
    </rPh>
    <rPh sb="3" eb="6">
      <t>ジギョウショ</t>
    </rPh>
    <rPh sb="6" eb="8">
      <t>シュベツ</t>
    </rPh>
    <phoneticPr fontId="2"/>
  </si>
  <si>
    <t>介護ロボット等の種別</t>
    <phoneticPr fontId="2"/>
  </si>
  <si>
    <t>移乗介護</t>
    <rPh sb="0" eb="2">
      <t>イジョウ</t>
    </rPh>
    <rPh sb="2" eb="4">
      <t>カイゴ</t>
    </rPh>
    <phoneticPr fontId="2"/>
  </si>
  <si>
    <t>移動支援</t>
    <rPh sb="0" eb="2">
      <t>イドウ</t>
    </rPh>
    <rPh sb="2" eb="4">
      <t>シエン</t>
    </rPh>
    <phoneticPr fontId="2"/>
  </si>
  <si>
    <t>排泄支援</t>
    <rPh sb="0" eb="2">
      <t>ハイセツ</t>
    </rPh>
    <rPh sb="2" eb="4">
      <t>シエン</t>
    </rPh>
    <phoneticPr fontId="2"/>
  </si>
  <si>
    <t>入浴支援</t>
    <rPh sb="0" eb="2">
      <t>ニュウヨク</t>
    </rPh>
    <rPh sb="2" eb="4">
      <t>シエン</t>
    </rPh>
    <phoneticPr fontId="2"/>
  </si>
  <si>
    <t>上限額</t>
    <rPh sb="0" eb="3">
      <t>ジョウゲンガク</t>
    </rPh>
    <phoneticPr fontId="2"/>
  </si>
  <si>
    <t>１台当たりの上限額
（30万円又は100万円以内）
（Ｆ）</t>
    <rPh sb="1" eb="2">
      <t>ダイ</t>
    </rPh>
    <rPh sb="2" eb="3">
      <t>ア</t>
    </rPh>
    <rPh sb="6" eb="8">
      <t>ジョウゲン</t>
    </rPh>
    <rPh sb="8" eb="9">
      <t>ガク</t>
    </rPh>
    <rPh sb="13" eb="15">
      <t>マンエン</t>
    </rPh>
    <rPh sb="15" eb="16">
      <t>マタ</t>
    </rPh>
    <rPh sb="20" eb="22">
      <t>マンエン</t>
    </rPh>
    <rPh sb="22" eb="24">
      <t>イナイ</t>
    </rPh>
    <phoneticPr fontId="2"/>
  </si>
  <si>
    <t>１台当たりの導入経費
（Ｅ＝Ｂ＋Ｄ／Ｃ）</t>
    <rPh sb="1" eb="2">
      <t>ダイ</t>
    </rPh>
    <rPh sb="2" eb="3">
      <t>ア</t>
    </rPh>
    <rPh sb="6" eb="8">
      <t>ドウニュウ</t>
    </rPh>
    <rPh sb="8" eb="10">
      <t>ケイヒ</t>
    </rPh>
    <phoneticPr fontId="2"/>
  </si>
  <si>
    <t>所要額
（Ｈ＝Ｃ×Ｇ）</t>
    <rPh sb="0" eb="3">
      <t>ショヨウガク</t>
    </rPh>
    <phoneticPr fontId="2"/>
  </si>
  <si>
    <t>１台当たりの金額の選定額
（ＥとＦを比較し少ない方）
（Ｇ）</t>
    <rPh sb="1" eb="2">
      <t>ダイ</t>
    </rPh>
    <rPh sb="2" eb="3">
      <t>ア</t>
    </rPh>
    <rPh sb="6" eb="8">
      <t>キンガク</t>
    </rPh>
    <rPh sb="9" eb="11">
      <t>センテイ</t>
    </rPh>
    <rPh sb="11" eb="12">
      <t>ガク</t>
    </rPh>
    <rPh sb="18" eb="20">
      <t>ヒカク</t>
    </rPh>
    <rPh sb="21" eb="22">
      <t>スク</t>
    </rPh>
    <rPh sb="24" eb="25">
      <t>ホウ</t>
    </rPh>
    <phoneticPr fontId="2"/>
  </si>
  <si>
    <t>１台当たりの
機器購入価格
（Ｂ）</t>
    <rPh sb="1" eb="2">
      <t>ダイ</t>
    </rPh>
    <rPh sb="2" eb="3">
      <t>ア</t>
    </rPh>
    <rPh sb="7" eb="9">
      <t>キキ</t>
    </rPh>
    <rPh sb="9" eb="11">
      <t>コウニュウ</t>
    </rPh>
    <rPh sb="11" eb="13">
      <t>カカク</t>
    </rPh>
    <phoneticPr fontId="2"/>
  </si>
  <si>
    <t>別紙２－１</t>
    <rPh sb="0" eb="2">
      <t>ベッシ</t>
    </rPh>
    <phoneticPr fontId="2"/>
  </si>
  <si>
    <t>担当者名：</t>
    <rPh sb="0" eb="3">
      <t>タントウシャ</t>
    </rPh>
    <rPh sb="3" eb="4">
      <t>メイ</t>
    </rPh>
    <phoneticPr fontId="2"/>
  </si>
  <si>
    <t>連絡先：</t>
    <rPh sb="0" eb="3">
      <t>レンラクサキ</t>
    </rPh>
    <phoneticPr fontId="2"/>
  </si>
  <si>
    <t>（想定される機器の例）</t>
    <rPh sb="1" eb="3">
      <t>ソウテイ</t>
    </rPh>
    <rPh sb="6" eb="8">
      <t>キキ</t>
    </rPh>
    <rPh sb="9" eb="10">
      <t>レイ</t>
    </rPh>
    <phoneticPr fontId="2"/>
  </si>
  <si>
    <t>移乗介護</t>
    <phoneticPr fontId="2"/>
  </si>
  <si>
    <t>ロボット技術を用いて介助者のパワーアシストを行う装着型又は非装着型の機器</t>
    <rPh sb="4" eb="6">
      <t>ギジュツ</t>
    </rPh>
    <rPh sb="7" eb="8">
      <t>モチ</t>
    </rPh>
    <rPh sb="10" eb="13">
      <t>カイジョシャ</t>
    </rPh>
    <rPh sb="22" eb="23">
      <t>オコナ</t>
    </rPh>
    <rPh sb="24" eb="27">
      <t>ソウチャクガタ</t>
    </rPh>
    <rPh sb="27" eb="28">
      <t>マタ</t>
    </rPh>
    <rPh sb="29" eb="30">
      <t>ヒ</t>
    </rPh>
    <rPh sb="30" eb="33">
      <t>ソウチャクガタ</t>
    </rPh>
    <rPh sb="34" eb="36">
      <t>キキ</t>
    </rPh>
    <phoneticPr fontId="2"/>
  </si>
  <si>
    <t>障害者の外出をサポートし、荷物等を安全に運搬できるロボット技術を用いた歩行支援機器</t>
    <rPh sb="0" eb="3">
      <t>ショウガイシャ</t>
    </rPh>
    <rPh sb="4" eb="6">
      <t>ガイシュツ</t>
    </rPh>
    <rPh sb="13" eb="15">
      <t>ニモツ</t>
    </rPh>
    <rPh sb="15" eb="16">
      <t>トウ</t>
    </rPh>
    <rPh sb="17" eb="19">
      <t>アンゼン</t>
    </rPh>
    <rPh sb="20" eb="22">
      <t>ウンパン</t>
    </rPh>
    <rPh sb="29" eb="31">
      <t>ギジュツ</t>
    </rPh>
    <rPh sb="32" eb="33">
      <t>モチ</t>
    </rPh>
    <rPh sb="35" eb="37">
      <t>ホコウ</t>
    </rPh>
    <rPh sb="37" eb="39">
      <t>シエン</t>
    </rPh>
    <rPh sb="39" eb="41">
      <t>キキ</t>
    </rPh>
    <phoneticPr fontId="2"/>
  </si>
  <si>
    <t>排泄物の処理にロボット技術を用いた設置可能の調整可能なトイレや排泄のタイミングを予測する装着型のデバイスを活用した排泄誘導機器</t>
    <rPh sb="0" eb="3">
      <t>ハイセツブツ</t>
    </rPh>
    <rPh sb="4" eb="6">
      <t>ショリ</t>
    </rPh>
    <rPh sb="11" eb="13">
      <t>ギジュツ</t>
    </rPh>
    <rPh sb="14" eb="15">
      <t>モチ</t>
    </rPh>
    <rPh sb="17" eb="19">
      <t>セッチ</t>
    </rPh>
    <rPh sb="19" eb="21">
      <t>カノウ</t>
    </rPh>
    <rPh sb="22" eb="24">
      <t>チョウセイ</t>
    </rPh>
    <rPh sb="24" eb="26">
      <t>カノウ</t>
    </rPh>
    <rPh sb="31" eb="33">
      <t>ハイセツ</t>
    </rPh>
    <rPh sb="40" eb="42">
      <t>ヨソク</t>
    </rPh>
    <rPh sb="44" eb="47">
      <t>ソウチャクガタ</t>
    </rPh>
    <rPh sb="53" eb="55">
      <t>カツヨウ</t>
    </rPh>
    <rPh sb="57" eb="59">
      <t>ハイセツ</t>
    </rPh>
    <rPh sb="59" eb="61">
      <t>ユウドウ</t>
    </rPh>
    <rPh sb="61" eb="63">
      <t>キキ</t>
    </rPh>
    <phoneticPr fontId="2"/>
  </si>
  <si>
    <t>具体的な用途</t>
    <rPh sb="0" eb="3">
      <t>グタイテキ</t>
    </rPh>
    <rPh sb="4" eb="6">
      <t>ヨウト</t>
    </rPh>
    <phoneticPr fontId="2"/>
  </si>
  <si>
    <t>導入予定時期</t>
    <rPh sb="0" eb="2">
      <t>ドウニュウ</t>
    </rPh>
    <rPh sb="2" eb="4">
      <t>ヨテイ</t>
    </rPh>
    <rPh sb="4" eb="6">
      <t>ジキ</t>
    </rPh>
    <phoneticPr fontId="2"/>
  </si>
  <si>
    <t>ロボット等の種別
（Ａ）</t>
    <rPh sb="4" eb="5">
      <t>トウ</t>
    </rPh>
    <rPh sb="6" eb="8">
      <t>シュベツ</t>
    </rPh>
    <phoneticPr fontId="2"/>
  </si>
  <si>
    <t>(1)障害福祉分野のロボット等の導入に伴う経費</t>
    <rPh sb="3" eb="5">
      <t>ショウガイ</t>
    </rPh>
    <rPh sb="5" eb="7">
      <t>フクシ</t>
    </rPh>
    <rPh sb="7" eb="9">
      <t>ブンヤ</t>
    </rPh>
    <rPh sb="14" eb="15">
      <t>トウ</t>
    </rPh>
    <rPh sb="16" eb="18">
      <t>ドウニュウ</t>
    </rPh>
    <rPh sb="19" eb="20">
      <t>トモナ</t>
    </rPh>
    <rPh sb="21" eb="23">
      <t>ケイヒ</t>
    </rPh>
    <phoneticPr fontId="2"/>
  </si>
  <si>
    <t>機能訓練支援</t>
    <rPh sb="0" eb="2">
      <t>キノウ</t>
    </rPh>
    <rPh sb="2" eb="4">
      <t>クンレン</t>
    </rPh>
    <rPh sb="4" eb="6">
      <t>シエン</t>
    </rPh>
    <phoneticPr fontId="2"/>
  </si>
  <si>
    <t>身体機能や生活機能の訓練における各業務（アセスメント・計画作成・訓練実施）を支援する機器</t>
    <rPh sb="0" eb="2">
      <t>シンタイ</t>
    </rPh>
    <rPh sb="2" eb="4">
      <t>キノウ</t>
    </rPh>
    <rPh sb="5" eb="7">
      <t>セイカツ</t>
    </rPh>
    <rPh sb="7" eb="9">
      <t>キノウ</t>
    </rPh>
    <rPh sb="10" eb="12">
      <t>クンレン</t>
    </rPh>
    <rPh sb="16" eb="19">
      <t>カクギョウム</t>
    </rPh>
    <rPh sb="27" eb="29">
      <t>ケイカク</t>
    </rPh>
    <rPh sb="29" eb="31">
      <t>サクセイ</t>
    </rPh>
    <rPh sb="32" eb="34">
      <t>クンレン</t>
    </rPh>
    <rPh sb="34" eb="36">
      <t>ジッシ</t>
    </rPh>
    <rPh sb="38" eb="40">
      <t>シエン</t>
    </rPh>
    <rPh sb="42" eb="44">
      <t>キキ</t>
    </rPh>
    <phoneticPr fontId="2"/>
  </si>
  <si>
    <t>食事・栄養管理
支援</t>
    <rPh sb="0" eb="2">
      <t>ショクジ</t>
    </rPh>
    <rPh sb="3" eb="5">
      <t>エイヨウ</t>
    </rPh>
    <rPh sb="5" eb="7">
      <t>カンリ</t>
    </rPh>
    <rPh sb="8" eb="10">
      <t>シエン</t>
    </rPh>
    <phoneticPr fontId="2"/>
  </si>
  <si>
    <t>食事・栄養管理に関する周辺業務を支援する機器</t>
    <rPh sb="0" eb="2">
      <t>ショクジ</t>
    </rPh>
    <rPh sb="3" eb="5">
      <t>エイヨウ</t>
    </rPh>
    <rPh sb="5" eb="7">
      <t>カンリ</t>
    </rPh>
    <rPh sb="8" eb="9">
      <t>カン</t>
    </rPh>
    <rPh sb="11" eb="13">
      <t>シュウヘン</t>
    </rPh>
    <rPh sb="13" eb="15">
      <t>ギョウム</t>
    </rPh>
    <rPh sb="16" eb="18">
      <t>シエン</t>
    </rPh>
    <rPh sb="20" eb="22">
      <t>キキ</t>
    </rPh>
    <phoneticPr fontId="2"/>
  </si>
  <si>
    <t>ロボット技術を用いて入浴におけるケアや動作を支援する機器</t>
    <rPh sb="4" eb="6">
      <t>ギジュツ</t>
    </rPh>
    <rPh sb="7" eb="8">
      <t>モチ</t>
    </rPh>
    <rPh sb="10" eb="12">
      <t>ニュウヨク</t>
    </rPh>
    <rPh sb="19" eb="21">
      <t>ドウサ</t>
    </rPh>
    <rPh sb="22" eb="24">
      <t>シエン</t>
    </rPh>
    <rPh sb="26" eb="28">
      <t>キキ</t>
    </rPh>
    <phoneticPr fontId="2"/>
  </si>
  <si>
    <t>見守り・コミュニケーション支援</t>
    <rPh sb="0" eb="2">
      <t>ミマモ</t>
    </rPh>
    <rPh sb="13" eb="15">
      <t>シエン</t>
    </rPh>
    <phoneticPr fontId="2"/>
  </si>
  <si>
    <t>食事・栄養管理支援</t>
    <rPh sb="0" eb="2">
      <t>ショクジ</t>
    </rPh>
    <rPh sb="3" eb="5">
      <t>エイヨウ</t>
    </rPh>
    <rPh sb="5" eb="7">
      <t>カンリ</t>
    </rPh>
    <rPh sb="7" eb="9">
      <t>シエン</t>
    </rPh>
    <phoneticPr fontId="2"/>
  </si>
  <si>
    <t>１　経費所要額調書（見積書を添付すること）</t>
    <rPh sb="2" eb="4">
      <t>ケイヒ</t>
    </rPh>
    <rPh sb="4" eb="7">
      <t>ショヨウガク</t>
    </rPh>
    <rPh sb="7" eb="9">
      <t>チョウショ</t>
    </rPh>
    <rPh sb="10" eb="13">
      <t>ミツモリショ</t>
    </rPh>
    <rPh sb="14" eb="16">
      <t>テンプ</t>
    </rPh>
    <phoneticPr fontId="2"/>
  </si>
  <si>
    <t>令和８年度障害福祉分野の介護テクノロジー導入支援事業調査票</t>
    <rPh sb="0" eb="2">
      <t>レイワ</t>
    </rPh>
    <rPh sb="3" eb="4">
      <t>ネン</t>
    </rPh>
    <rPh sb="4" eb="5">
      <t>ド</t>
    </rPh>
    <rPh sb="5" eb="7">
      <t>ショウガイ</t>
    </rPh>
    <rPh sb="7" eb="9">
      <t>フクシ</t>
    </rPh>
    <rPh sb="9" eb="11">
      <t>ブンヤ</t>
    </rPh>
    <rPh sb="12" eb="14">
      <t>カイゴ</t>
    </rPh>
    <rPh sb="20" eb="22">
      <t>ドウニュウ</t>
    </rPh>
    <rPh sb="22" eb="24">
      <t>シエン</t>
    </rPh>
    <rPh sb="24" eb="26">
      <t>ジギョウ</t>
    </rPh>
    <rPh sb="26" eb="29">
      <t>チョウサヒョウ</t>
    </rPh>
    <phoneticPr fontId="2"/>
  </si>
  <si>
    <t>「Ａ」欄は、「移乗介護」、「移動支援」、「排泄支援」、「見守り・コミュニケーション支援」、「入浴支援」、「機能訓練支援」、「食事・栄養管理支援」から選択すること。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1" eb="43">
      <t>シエン</t>
    </rPh>
    <rPh sb="46" eb="48">
      <t>ニュウヨク</t>
    </rPh>
    <rPh sb="48" eb="50">
      <t>シエン</t>
    </rPh>
    <rPh sb="53" eb="55">
      <t>キノウ</t>
    </rPh>
    <rPh sb="55" eb="57">
      <t>クンレン</t>
    </rPh>
    <rPh sb="57" eb="59">
      <t>シエン</t>
    </rPh>
    <rPh sb="62" eb="64">
      <t>ショクジ</t>
    </rPh>
    <rPh sb="65" eb="67">
      <t>エイヨウ</t>
    </rPh>
    <rPh sb="67" eb="69">
      <t>カンリ</t>
    </rPh>
    <rPh sb="69" eb="71">
      <t>シエン</t>
    </rPh>
    <rPh sb="74" eb="76">
      <t>センタク</t>
    </rPh>
    <phoneticPr fontId="2"/>
  </si>
  <si>
    <t>事業所種別による上限額</t>
    <rPh sb="0" eb="3">
      <t>ジギョウショ</t>
    </rPh>
    <rPh sb="3" eb="5">
      <t>シュベツ</t>
    </rPh>
    <rPh sb="8" eb="10">
      <t>ジョウゲン</t>
    </rPh>
    <rPh sb="10" eb="11">
      <t>ガク</t>
    </rPh>
    <phoneticPr fontId="2"/>
  </si>
  <si>
    <t>障害者支援施設</t>
    <rPh sb="0" eb="2">
      <t>ショウガイ</t>
    </rPh>
    <rPh sb="2" eb="3">
      <t>シャ</t>
    </rPh>
    <rPh sb="3" eb="5">
      <t>シエン</t>
    </rPh>
    <rPh sb="5" eb="7">
      <t>シセツ</t>
    </rPh>
    <phoneticPr fontId="2"/>
  </si>
  <si>
    <t>グループホーム</t>
  </si>
  <si>
    <t>グループホーム</t>
    <phoneticPr fontId="2"/>
  </si>
  <si>
    <t>（円）</t>
    <rPh sb="1" eb="2">
      <t>エン</t>
    </rPh>
    <phoneticPr fontId="2"/>
  </si>
  <si>
    <t>移乗介護</t>
  </si>
  <si>
    <t>居宅介護</t>
    <rPh sb="0" eb="2">
      <t>キョタク</t>
    </rPh>
    <rPh sb="2" eb="4">
      <t>カイゴ</t>
    </rPh>
    <phoneticPr fontId="2"/>
  </si>
  <si>
    <t>重度訪問介護</t>
    <rPh sb="0" eb="6">
      <t>ジュウドホウモンカイゴ</t>
    </rPh>
    <phoneticPr fontId="2"/>
  </si>
  <si>
    <t>短期入所</t>
    <rPh sb="0" eb="2">
      <t>タンキ</t>
    </rPh>
    <rPh sb="2" eb="4">
      <t>ニュウショ</t>
    </rPh>
    <phoneticPr fontId="2"/>
  </si>
  <si>
    <t>選定額</t>
    <rPh sb="0" eb="2">
      <t>センテイ</t>
    </rPh>
    <rPh sb="2" eb="3">
      <t>ガク</t>
    </rPh>
    <phoneticPr fontId="2"/>
  </si>
  <si>
    <t>センサーや外部通信機能を備えたロボット技術を用いた機器のプラットフォーム
※　見守り機器の導入と、導入に伴う通信環境整備を一体的に行う場合の経費はパッケージ型導入支援事業の補助対象とする。（障害者支援施設、グループホームのみ）</t>
    <rPh sb="5" eb="7">
      <t>ガイブ</t>
    </rPh>
    <rPh sb="7" eb="9">
      <t>ツウシン</t>
    </rPh>
    <rPh sb="9" eb="11">
      <t>キノウ</t>
    </rPh>
    <rPh sb="12" eb="13">
      <t>ソナ</t>
    </rPh>
    <rPh sb="19" eb="21">
      <t>ギジュツ</t>
    </rPh>
    <rPh sb="22" eb="23">
      <t>モチ</t>
    </rPh>
    <rPh sb="25" eb="27">
      <t>キキ</t>
    </rPh>
    <rPh sb="39" eb="41">
      <t>ミマモ</t>
    </rPh>
    <rPh sb="42" eb="44">
      <t>キキ</t>
    </rPh>
    <rPh sb="45" eb="47">
      <t>ドウニュウ</t>
    </rPh>
    <rPh sb="49" eb="51">
      <t>ドウニュウ</t>
    </rPh>
    <rPh sb="52" eb="53">
      <t>トモナ</t>
    </rPh>
    <rPh sb="54" eb="56">
      <t>ツウシン</t>
    </rPh>
    <rPh sb="56" eb="58">
      <t>カンキョウ</t>
    </rPh>
    <rPh sb="58" eb="60">
      <t>セイビ</t>
    </rPh>
    <rPh sb="61" eb="64">
      <t>イッタイテキ</t>
    </rPh>
    <rPh sb="65" eb="66">
      <t>オコナ</t>
    </rPh>
    <rPh sb="67" eb="69">
      <t>バアイ</t>
    </rPh>
    <rPh sb="70" eb="72">
      <t>ケイヒ</t>
    </rPh>
    <rPh sb="78" eb="79">
      <t>ガタ</t>
    </rPh>
    <rPh sb="79" eb="81">
      <t>ドウニュウ</t>
    </rPh>
    <rPh sb="81" eb="83">
      <t>シエン</t>
    </rPh>
    <rPh sb="83" eb="85">
      <t>ジギョウ</t>
    </rPh>
    <rPh sb="86" eb="88">
      <t>ホジョ</t>
    </rPh>
    <rPh sb="88" eb="90">
      <t>タイショウ</t>
    </rPh>
    <rPh sb="95" eb="98">
      <t>ショウガイシャ</t>
    </rPh>
    <rPh sb="98" eb="100">
      <t>シエン</t>
    </rPh>
    <rPh sb="100" eb="102">
      <t>シセツ</t>
    </rPh>
    <phoneticPr fontId="2"/>
  </si>
  <si>
    <t>障害児入所施設</t>
    <rPh sb="0" eb="3">
      <t>ショウガイジ</t>
    </rPh>
    <rPh sb="3" eb="5">
      <t>ニュウショ</t>
    </rPh>
    <rPh sb="5" eb="7">
      <t>シセツ</t>
    </rPh>
    <phoneticPr fontId="2"/>
  </si>
  <si>
    <t>重度障害者等包括支援</t>
    <rPh sb="0" eb="5">
      <t>ジュウドショウガイシャ</t>
    </rPh>
    <rPh sb="5" eb="6">
      <t>ナド</t>
    </rPh>
    <rPh sb="6" eb="8">
      <t>ホウカツ</t>
    </rPh>
    <rPh sb="8" eb="10">
      <t>シエン</t>
    </rPh>
    <phoneticPr fontId="2"/>
  </si>
  <si>
    <t>sample　A</t>
    <phoneticPr fontId="2"/>
  </si>
  <si>
    <t>sample　B</t>
    <phoneticPr fontId="2"/>
  </si>
  <si>
    <t>社会福祉法人○○</t>
    <rPh sb="0" eb="2">
      <t>シャカイ</t>
    </rPh>
    <rPh sb="2" eb="4">
      <t>フクシ</t>
    </rPh>
    <rPh sb="4" eb="6">
      <t>ホウジン</t>
    </rPh>
    <phoneticPr fontId="2"/>
  </si>
  <si>
    <t>026-235-7104</t>
    <phoneticPr fontId="2"/>
  </si>
  <si>
    <t>○○</t>
    <phoneticPr fontId="2"/>
  </si>
  <si>
    <t>○○園</t>
    <rPh sb="2" eb="3">
      <t>エン</t>
    </rPh>
    <phoneticPr fontId="2"/>
  </si>
  <si>
    <t>トイレ介助等</t>
    <rPh sb="3" eb="5">
      <t>カイジョ</t>
    </rPh>
    <rPh sb="5" eb="6">
      <t>トウ</t>
    </rPh>
    <phoneticPr fontId="2"/>
  </si>
  <si>
    <t>令和◎年◎月頃</t>
    <rPh sb="0" eb="2">
      <t>レイワ</t>
    </rPh>
    <rPh sb="3" eb="4">
      <t>ネン</t>
    </rPh>
    <rPh sb="5" eb="6">
      <t>ガツ</t>
    </rPh>
    <rPh sb="6" eb="7">
      <t>コロ</t>
    </rPh>
    <phoneticPr fontId="2"/>
  </si>
  <si>
    <t>令和◎年度中</t>
    <rPh sb="0" eb="2">
      <t>レイワ</t>
    </rPh>
    <rPh sb="3" eb="5">
      <t>ネンド</t>
    </rPh>
    <rPh sb="5" eb="6">
      <t>ナカ</t>
    </rPh>
    <phoneticPr fontId="2"/>
  </si>
  <si>
    <t>【記載例】</t>
    <rPh sb="1" eb="3">
      <t>キサイ</t>
    </rPh>
    <rPh sb="3" eb="4">
      <t>レイ</t>
    </rPh>
    <phoneticPr fontId="2"/>
  </si>
  <si>
    <t>ポータブルトイレ</t>
    <phoneticPr fontId="2"/>
  </si>
  <si>
    <t>補助予定額</t>
    <rPh sb="0" eb="2">
      <t>ホジョ</t>
    </rPh>
    <rPh sb="2" eb="4">
      <t>ヨテイ</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</si>
</sst>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sz val="16"/>
      <color indexed="8"/>
      <name val="ＭＳ Ｐゴシック"/>
      <family val="3"/>
      <charset val="128"/>
    </font>
    <font>
      <sz val="22"/>
      <color indexed="8"/>
      <name val="ＭＳ Ｐゴシック"/>
      <family val="3"/>
      <charset val="128"/>
    </font>
    <font>
      <sz val="18"/>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0"/>
      <name val="HG創英角ｺﾞｼｯｸUB"/>
      <family val="3"/>
      <charset val="128"/>
    </font>
    <font>
      <b/>
      <sz val="16"/>
      <name val="ＭＳ Ｐゴシック"/>
      <family val="3"/>
      <charset val="128"/>
    </font>
    <font>
      <b/>
      <sz val="16"/>
      <color indexed="81"/>
      <name val="MS P ゴシック"/>
      <family val="3"/>
      <charset val="128"/>
    </font>
    <font>
      <b/>
      <sz val="22"/>
      <color indexed="81"/>
      <name val="MS P ゴシック"/>
      <family val="3"/>
      <charset val="128"/>
    </font>
    <font>
      <sz val="16"/>
      <color indexed="81"/>
      <name val="MS P ゴシック"/>
      <family val="3"/>
      <charset val="128"/>
    </font>
    <font>
      <b/>
      <sz val="22"/>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2065187536243"/>
        <bgColor indexed="64"/>
      </patternFill>
    </fill>
    <fill>
      <patternFill patternType="solid">
        <fgColor rgb="FFFFFF00"/>
        <bgColor indexed="64"/>
      </patternFill>
    </fill>
    <fill>
      <patternFill patternType="solid">
        <fgColor theme="3"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5">
    <xf numFmtId="0" fontId="0" fillId="0" borderId="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7" applyNumberFormat="0" applyAlignment="0" applyProtection="0">
      <alignment vertical="center"/>
    </xf>
    <xf numFmtId="0" fontId="14" fillId="29" borderId="0" applyNumberFormat="0" applyBorder="0" applyAlignment="0" applyProtection="0">
      <alignment vertical="center"/>
    </xf>
    <xf numFmtId="0" fontId="15" fillId="0" borderId="0" applyNumberFormat="0" applyFill="0" applyBorder="0" applyAlignment="0" applyProtection="0">
      <alignment vertical="center"/>
    </xf>
    <xf numFmtId="0" fontId="1" fillId="3" borderId="8" applyNumberFormat="0" applyFont="0" applyAlignment="0" applyProtection="0">
      <alignment vertical="center"/>
    </xf>
    <xf numFmtId="0" fontId="16" fillId="0" borderId="9" applyNumberFormat="0" applyFill="0" applyAlignment="0" applyProtection="0">
      <alignment vertical="center"/>
    </xf>
    <xf numFmtId="0" fontId="17" fillId="30" borderId="0" applyNumberFormat="0" applyBorder="0" applyAlignment="0" applyProtection="0">
      <alignment vertical="center"/>
    </xf>
    <xf numFmtId="0" fontId="18" fillId="31" borderId="10"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31" borderId="15" applyNumberFormat="0" applyAlignment="0" applyProtection="0">
      <alignment vertical="center"/>
    </xf>
    <xf numFmtId="0" fontId="25" fillId="0" borderId="0" applyNumberFormat="0" applyFill="0" applyBorder="0" applyAlignment="0" applyProtection="0">
      <alignment vertical="center"/>
    </xf>
    <xf numFmtId="0" fontId="26" fillId="2" borderId="10" applyNumberFormat="0" applyAlignment="0" applyProtection="0">
      <alignment vertical="center"/>
    </xf>
    <xf numFmtId="0" fontId="10" fillId="0" borderId="0">
      <alignment vertical="center"/>
    </xf>
    <xf numFmtId="0" fontId="27" fillId="32" borderId="0" applyNumberFormat="0" applyBorder="0" applyAlignment="0" applyProtection="0">
      <alignment vertical="center"/>
    </xf>
  </cellStyleXfs>
  <cellXfs count="47">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1" xfId="0" applyFont="1" applyBorder="1" applyAlignment="1">
      <alignment vertical="center"/>
    </xf>
    <xf numFmtId="0" fontId="5" fillId="0" borderId="1" xfId="0" applyFont="1" applyBorder="1" applyAlignment="1">
      <alignment horizontal="right"/>
    </xf>
    <xf numFmtId="0" fontId="6" fillId="0" borderId="2" xfId="0" applyFont="1" applyBorder="1" applyAlignment="1">
      <alignment horizontal="center" vertical="center" shrinkToFit="1"/>
    </xf>
    <xf numFmtId="38" fontId="4" fillId="0" borderId="3" xfId="34" applyFont="1" applyFill="1" applyBorder="1" applyAlignment="1">
      <alignment horizontal="right" vertical="center"/>
    </xf>
    <xf numFmtId="38" fontId="4" fillId="0" borderId="3" xfId="34" applyFont="1" applyFill="1" applyBorder="1" applyAlignment="1">
      <alignment vertical="center"/>
    </xf>
    <xf numFmtId="0" fontId="8" fillId="0" borderId="0"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right" vertical="center"/>
    </xf>
    <xf numFmtId="0" fontId="7" fillId="0" borderId="0" xfId="0" applyFont="1" applyBorder="1" applyAlignment="1">
      <alignment vertical="center"/>
    </xf>
    <xf numFmtId="38" fontId="4" fillId="0" borderId="2" xfId="34" applyFont="1" applyFill="1" applyBorder="1" applyAlignment="1">
      <alignment horizontal="center" vertical="center"/>
    </xf>
    <xf numFmtId="0" fontId="6" fillId="0" borderId="2" xfId="0" applyFont="1" applyFill="1" applyBorder="1" applyAlignment="1">
      <alignment horizontal="center" vertical="center" wrapText="1" shrinkToFit="1"/>
    </xf>
    <xf numFmtId="0" fontId="6" fillId="0" borderId="2" xfId="0" applyFont="1" applyBorder="1" applyAlignment="1">
      <alignment horizontal="center" vertical="center" wrapText="1" shrinkToFit="1"/>
    </xf>
    <xf numFmtId="38" fontId="0" fillId="0" borderId="0" xfId="34" applyFont="1" applyAlignment="1">
      <alignment vertical="center"/>
    </xf>
    <xf numFmtId="38" fontId="6" fillId="33" borderId="4" xfId="34" applyFont="1" applyFill="1" applyBorder="1" applyAlignment="1">
      <alignment vertical="center" shrinkToFit="1"/>
    </xf>
    <xf numFmtId="0" fontId="4" fillId="0" borderId="6"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28" fillId="0" borderId="0" xfId="0" applyFont="1" applyAlignment="1">
      <alignment vertical="center"/>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38" fontId="3" fillId="0" borderId="0" xfId="34" applyFont="1" applyBorder="1" applyAlignment="1">
      <alignment horizontal="left" vertical="center"/>
    </xf>
    <xf numFmtId="38" fontId="3" fillId="0" borderId="2" xfId="34" applyFont="1" applyBorder="1" applyAlignment="1">
      <alignment horizontal="right" vertical="center"/>
    </xf>
    <xf numFmtId="38" fontId="4" fillId="35" borderId="2" xfId="34" applyFont="1" applyFill="1" applyBorder="1" applyAlignment="1">
      <alignment vertical="center"/>
    </xf>
    <xf numFmtId="0" fontId="29" fillId="0" borderId="2" xfId="0" applyFont="1" applyBorder="1" applyAlignment="1">
      <alignment horizontal="left" vertical="center"/>
    </xf>
    <xf numFmtId="38" fontId="29" fillId="35" borderId="2" xfId="0" applyNumberFormat="1" applyFont="1" applyFill="1" applyBorder="1" applyAlignment="1">
      <alignment horizontal="right" vertical="center"/>
    </xf>
    <xf numFmtId="0" fontId="3" fillId="34" borderId="1" xfId="0" applyFont="1" applyFill="1" applyBorder="1" applyAlignment="1" applyProtection="1">
      <alignment vertical="center"/>
      <protection locked="0"/>
    </xf>
    <xf numFmtId="0" fontId="3" fillId="34" borderId="5" xfId="0" applyFont="1" applyFill="1" applyBorder="1" applyAlignment="1" applyProtection="1">
      <alignment vertical="center"/>
      <protection locked="0"/>
    </xf>
    <xf numFmtId="0" fontId="3" fillId="34" borderId="0" xfId="0" applyFont="1" applyFill="1" applyAlignment="1" applyProtection="1">
      <alignment horizontal="left" vertical="center"/>
      <protection locked="0"/>
    </xf>
    <xf numFmtId="0" fontId="6" fillId="34" borderId="4" xfId="0" applyFont="1" applyFill="1" applyBorder="1" applyAlignment="1" applyProtection="1">
      <alignment horizontal="center" vertical="center" shrinkToFit="1"/>
      <protection locked="0"/>
    </xf>
    <xf numFmtId="38" fontId="6" fillId="34" borderId="1" xfId="34" applyFont="1" applyFill="1" applyBorder="1" applyAlignment="1" applyProtection="1">
      <alignment vertical="center" shrinkToFit="1"/>
      <protection locked="0"/>
    </xf>
    <xf numFmtId="38" fontId="6" fillId="34" borderId="4" xfId="34" applyFont="1" applyFill="1" applyBorder="1" applyAlignment="1" applyProtection="1">
      <alignment vertical="center" shrinkToFit="1"/>
      <protection locked="0"/>
    </xf>
    <xf numFmtId="0" fontId="6" fillId="34" borderId="4" xfId="0" applyFont="1" applyFill="1" applyBorder="1" applyAlignment="1" applyProtection="1">
      <alignment horizontal="center" vertical="center" wrapText="1" shrinkToFit="1"/>
      <protection locked="0"/>
    </xf>
    <xf numFmtId="0" fontId="6" fillId="34" borderId="2" xfId="0" applyFont="1" applyFill="1" applyBorder="1" applyAlignment="1" applyProtection="1">
      <alignment horizontal="center" vertical="center" wrapText="1" shrinkToFit="1"/>
      <protection locked="0"/>
    </xf>
    <xf numFmtId="0" fontId="33" fillId="0" borderId="0" xfId="0" applyFont="1" applyAlignment="1">
      <alignment horizontal="right" vertical="center"/>
    </xf>
    <xf numFmtId="0" fontId="3" fillId="0" borderId="2" xfId="0" applyFont="1" applyBorder="1" applyAlignment="1">
      <alignment horizontal="left" vertical="center"/>
    </xf>
    <xf numFmtId="0" fontId="9" fillId="0" borderId="0" xfId="0" applyFont="1" applyBorder="1" applyAlignment="1">
      <alignment horizontal="center" vertical="center" wrapText="1"/>
    </xf>
    <xf numFmtId="0" fontId="3" fillId="0" borderId="17" xfId="0" applyFont="1" applyBorder="1" applyAlignment="1">
      <alignment horizontal="left" wrapText="1"/>
    </xf>
    <xf numFmtId="0" fontId="3" fillId="0" borderId="18" xfId="0" applyFont="1" applyBorder="1" applyAlignment="1">
      <alignment horizontal="left"/>
    </xf>
    <xf numFmtId="0" fontId="3" fillId="0" borderId="19" xfId="0" applyFont="1" applyBorder="1" applyAlignment="1">
      <alignment horizontal="left"/>
    </xf>
    <xf numFmtId="38" fontId="6" fillId="35" borderId="4" xfId="34" applyFont="1" applyFill="1" applyBorder="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655A-807B-41CC-A23E-5EDC344677C8}">
  <sheetPr>
    <pageSetUpPr fitToPage="1"/>
  </sheetPr>
  <dimension ref="A1:X34"/>
  <sheetViews>
    <sheetView showGridLines="0" tabSelected="1" view="pageBreakPreview" zoomScale="70" zoomScaleNormal="85" zoomScaleSheetLayoutView="70" workbookViewId="0">
      <selection activeCell="J26" sqref="J26"/>
    </sheetView>
  </sheetViews>
  <sheetFormatPr defaultColWidth="8" defaultRowHeight="14" outlineLevelCol="1"/>
  <cols>
    <col min="1" max="4" width="25.6328125" style="3" customWidth="1"/>
    <col min="5" max="5" width="17.08984375" style="3" bestFit="1" customWidth="1"/>
    <col min="6" max="6" width="11.7265625" style="3" bestFit="1" customWidth="1"/>
    <col min="7" max="7" width="27.26953125" style="3" bestFit="1" customWidth="1"/>
    <col min="8" max="8" width="26.36328125" style="3" bestFit="1" customWidth="1"/>
    <col min="9" max="9" width="32.7265625" style="3" customWidth="1"/>
    <col min="10" max="10" width="31.7265625" style="3" bestFit="1" customWidth="1"/>
    <col min="11" max="11" width="31.453125" style="3" customWidth="1"/>
    <col min="12" max="18" width="8" style="1"/>
    <col min="19" max="21" width="8" style="1" customWidth="1"/>
    <col min="22" max="22" width="29.81640625" style="1" hidden="1" customWidth="1" outlineLevel="1"/>
    <col min="23" max="23" width="9.54296875" style="1" hidden="1" customWidth="1" outlineLevel="1"/>
    <col min="24" max="24" width="8" style="1" customWidth="1" collapsed="1"/>
    <col min="25" max="25" width="8" style="1" customWidth="1"/>
    <col min="26" max="16384" width="8" style="1"/>
  </cols>
  <sheetData>
    <row r="1" spans="1:23" ht="30.75" customHeight="1">
      <c r="A1" s="10" t="s">
        <v>22</v>
      </c>
      <c r="K1" s="40" t="s">
        <v>66</v>
      </c>
    </row>
    <row r="2" spans="1:23" ht="32.25" customHeight="1">
      <c r="A2" s="42" t="s">
        <v>42</v>
      </c>
      <c r="B2" s="42"/>
      <c r="C2" s="42"/>
      <c r="D2" s="42"/>
      <c r="E2" s="42"/>
      <c r="F2" s="42"/>
      <c r="G2" s="42"/>
      <c r="H2" s="42"/>
      <c r="I2" s="42"/>
      <c r="J2" s="42"/>
      <c r="K2" s="42"/>
    </row>
    <row r="3" spans="1:23" ht="30" customHeight="1">
      <c r="A3" s="1"/>
      <c r="B3" s="1"/>
      <c r="C3" s="1"/>
      <c r="D3" s="1"/>
      <c r="E3" s="20" t="s">
        <v>33</v>
      </c>
      <c r="F3" s="1"/>
      <c r="G3" s="1"/>
      <c r="H3" s="1"/>
      <c r="I3" s="1"/>
      <c r="J3" s="11" t="s">
        <v>7</v>
      </c>
      <c r="K3" s="32" t="s">
        <v>59</v>
      </c>
    </row>
    <row r="4" spans="1:23" ht="30" customHeight="1">
      <c r="J4" s="11" t="s">
        <v>10</v>
      </c>
      <c r="K4" s="33" t="s">
        <v>46</v>
      </c>
    </row>
    <row r="5" spans="1:23" ht="30" customHeight="1">
      <c r="A5" s="9"/>
      <c r="B5" s="9"/>
      <c r="C5" s="9"/>
      <c r="D5" s="9"/>
      <c r="E5" s="9"/>
      <c r="F5" s="9"/>
      <c r="G5" s="11"/>
      <c r="H5" s="11"/>
      <c r="J5" s="11" t="s">
        <v>8</v>
      </c>
      <c r="K5" s="34" t="s">
        <v>62</v>
      </c>
    </row>
    <row r="6" spans="1:23" ht="30" customHeight="1">
      <c r="A6" s="9"/>
      <c r="B6" s="9"/>
      <c r="C6" s="9"/>
      <c r="D6" s="9"/>
      <c r="E6" s="9"/>
      <c r="F6" s="9"/>
      <c r="G6" s="11"/>
      <c r="H6" s="11"/>
      <c r="J6" s="11" t="s">
        <v>23</v>
      </c>
      <c r="K6" s="33" t="s">
        <v>61</v>
      </c>
    </row>
    <row r="7" spans="1:23" ht="30" customHeight="1">
      <c r="A7" s="1"/>
      <c r="B7" s="9"/>
      <c r="C7" s="9"/>
      <c r="D7" s="9"/>
      <c r="E7" s="9"/>
      <c r="F7" s="9"/>
      <c r="G7" s="11"/>
      <c r="H7" s="11"/>
      <c r="J7" s="11" t="s">
        <v>24</v>
      </c>
      <c r="K7" s="33" t="s">
        <v>60</v>
      </c>
    </row>
    <row r="8" spans="1:23" ht="30" customHeight="1">
      <c r="A8" s="12" t="s">
        <v>41</v>
      </c>
      <c r="B8" s="1"/>
      <c r="C8" s="1"/>
      <c r="D8" s="1"/>
      <c r="E8" s="9"/>
      <c r="F8" s="9"/>
      <c r="G8" s="9"/>
      <c r="H8" s="9"/>
      <c r="I8" s="9"/>
      <c r="J8" s="9"/>
      <c r="K8" s="1"/>
    </row>
    <row r="9" spans="1:23" ht="30" customHeight="1">
      <c r="A9" s="1"/>
      <c r="B9" s="1"/>
      <c r="C9" s="1"/>
      <c r="D9" s="1"/>
      <c r="E9" s="4"/>
      <c r="F9" s="4"/>
      <c r="G9" s="4"/>
      <c r="H9" s="4"/>
      <c r="I9" s="4"/>
      <c r="K9" s="5" t="s">
        <v>2</v>
      </c>
    </row>
    <row r="10" spans="1:23" ht="122.25" customHeight="1">
      <c r="A10" s="6" t="s">
        <v>3</v>
      </c>
      <c r="B10" s="15" t="s">
        <v>32</v>
      </c>
      <c r="C10" s="19" t="s">
        <v>30</v>
      </c>
      <c r="D10" s="19" t="s">
        <v>31</v>
      </c>
      <c r="E10" s="18" t="s">
        <v>21</v>
      </c>
      <c r="F10" s="15" t="s">
        <v>5</v>
      </c>
      <c r="G10" s="15" t="s">
        <v>6</v>
      </c>
      <c r="H10" s="15" t="s">
        <v>18</v>
      </c>
      <c r="I10" s="15" t="s">
        <v>17</v>
      </c>
      <c r="J10" s="15" t="s">
        <v>20</v>
      </c>
      <c r="K10" s="14" t="s">
        <v>19</v>
      </c>
    </row>
    <row r="11" spans="1:23" ht="45" customHeight="1">
      <c r="A11" s="38" t="s">
        <v>57</v>
      </c>
      <c r="B11" s="35" t="s">
        <v>49</v>
      </c>
      <c r="C11" s="38" t="s">
        <v>63</v>
      </c>
      <c r="D11" s="35" t="s">
        <v>64</v>
      </c>
      <c r="E11" s="36">
        <v>980000</v>
      </c>
      <c r="F11" s="37">
        <v>1</v>
      </c>
      <c r="G11" s="37">
        <v>50000</v>
      </c>
      <c r="H11" s="46">
        <f>IFERROR(E11+G11/F11,"")</f>
        <v>1030000</v>
      </c>
      <c r="I11" s="46">
        <f>IFERROR(VLOOKUP(記載例!$B11,$V$15:$W$21,2,FALSE),"")</f>
        <v>1000000</v>
      </c>
      <c r="J11" s="46">
        <f>MIN(H11:I11)</f>
        <v>1000000</v>
      </c>
      <c r="K11" s="46">
        <f>F11*J11</f>
        <v>1000000</v>
      </c>
      <c r="V11" t="s">
        <v>11</v>
      </c>
      <c r="W11" t="s">
        <v>16</v>
      </c>
    </row>
    <row r="12" spans="1:23" ht="45" customHeight="1">
      <c r="A12" s="38" t="s">
        <v>58</v>
      </c>
      <c r="B12" s="35" t="s">
        <v>14</v>
      </c>
      <c r="C12" s="38" t="s">
        <v>67</v>
      </c>
      <c r="D12" s="35" t="s">
        <v>65</v>
      </c>
      <c r="E12" s="36">
        <v>150000</v>
      </c>
      <c r="F12" s="37">
        <v>3</v>
      </c>
      <c r="G12" s="37">
        <v>27500</v>
      </c>
      <c r="H12" s="46">
        <f t="shared" ref="H12:H18" si="0">IFERROR(E12+G12/F12,"")</f>
        <v>159166.66666666666</v>
      </c>
      <c r="I12" s="46">
        <f>IFERROR(VLOOKUP(記載例!$B12,$V$15:$W$21,2,FALSE),"")</f>
        <v>300000</v>
      </c>
      <c r="J12" s="46">
        <f t="shared" ref="J12:J18" si="1">MIN(H12:I12)</f>
        <v>159166.66666666666</v>
      </c>
      <c r="K12" s="46">
        <f t="shared" ref="K12:K18" si="2">F12*J12</f>
        <v>477500</v>
      </c>
      <c r="V12"/>
      <c r="W12"/>
    </row>
    <row r="13" spans="1:23" ht="45" customHeight="1">
      <c r="A13" s="38"/>
      <c r="B13" s="35"/>
      <c r="C13" s="38"/>
      <c r="D13" s="35"/>
      <c r="E13" s="36"/>
      <c r="F13" s="37"/>
      <c r="G13" s="37"/>
      <c r="H13" s="46" t="str">
        <f t="shared" si="0"/>
        <v/>
      </c>
      <c r="I13" s="46" t="str">
        <f>IFERROR(VLOOKUP(記載例!$B13,$V$15:$W$21,2,FALSE),"")</f>
        <v/>
      </c>
      <c r="J13" s="46">
        <f t="shared" si="1"/>
        <v>0</v>
      </c>
      <c r="K13" s="46">
        <f t="shared" si="2"/>
        <v>0</v>
      </c>
      <c r="V13"/>
      <c r="W13"/>
    </row>
    <row r="14" spans="1:23" ht="45" customHeight="1">
      <c r="A14" s="38"/>
      <c r="B14" s="35"/>
      <c r="C14" s="38"/>
      <c r="D14" s="35"/>
      <c r="E14" s="36"/>
      <c r="F14" s="37"/>
      <c r="G14" s="37"/>
      <c r="H14" s="46" t="str">
        <f t="shared" si="0"/>
        <v/>
      </c>
      <c r="I14" s="46" t="str">
        <f>IFERROR(VLOOKUP(記載例!$B14,$V$15:$W$21,2,FALSE),"")</f>
        <v/>
      </c>
      <c r="J14" s="46">
        <f t="shared" si="1"/>
        <v>0</v>
      </c>
      <c r="K14" s="46">
        <f t="shared" si="2"/>
        <v>0</v>
      </c>
      <c r="V14"/>
      <c r="W14"/>
    </row>
    <row r="15" spans="1:23" ht="45" customHeight="1">
      <c r="A15" s="39"/>
      <c r="B15" s="35"/>
      <c r="C15" s="38"/>
      <c r="D15" s="35"/>
      <c r="E15" s="36"/>
      <c r="F15" s="37"/>
      <c r="G15" s="37"/>
      <c r="H15" s="46" t="str">
        <f t="shared" si="0"/>
        <v/>
      </c>
      <c r="I15" s="46" t="str">
        <f>IFERROR(VLOOKUP(記載例!$B15,$V$15:$W$21,2,FALSE),"")</f>
        <v/>
      </c>
      <c r="J15" s="46">
        <f t="shared" si="1"/>
        <v>0</v>
      </c>
      <c r="K15" s="46">
        <f t="shared" si="2"/>
        <v>0</v>
      </c>
      <c r="V15" t="s">
        <v>12</v>
      </c>
      <c r="W15" s="16">
        <v>1000000</v>
      </c>
    </row>
    <row r="16" spans="1:23" ht="45" customHeight="1">
      <c r="A16" s="39"/>
      <c r="B16" s="35"/>
      <c r="C16" s="38"/>
      <c r="D16" s="35"/>
      <c r="E16" s="36"/>
      <c r="F16" s="37"/>
      <c r="G16" s="37"/>
      <c r="H16" s="46" t="str">
        <f t="shared" si="0"/>
        <v/>
      </c>
      <c r="I16" s="46" t="str">
        <f>IFERROR(VLOOKUP(記載例!$B16,$V$15:$W$21,2,FALSE),"")</f>
        <v/>
      </c>
      <c r="J16" s="46">
        <f t="shared" si="1"/>
        <v>0</v>
      </c>
      <c r="K16" s="46">
        <f t="shared" si="2"/>
        <v>0</v>
      </c>
      <c r="V16" t="s">
        <v>13</v>
      </c>
      <c r="W16" s="16">
        <v>300000</v>
      </c>
    </row>
    <row r="17" spans="1:23" ht="45" customHeight="1">
      <c r="A17" s="39"/>
      <c r="B17" s="35"/>
      <c r="C17" s="38"/>
      <c r="D17" s="35"/>
      <c r="E17" s="36"/>
      <c r="F17" s="37"/>
      <c r="G17" s="37"/>
      <c r="H17" s="46" t="str">
        <f t="shared" si="0"/>
        <v/>
      </c>
      <c r="I17" s="46" t="str">
        <f>IFERROR(VLOOKUP(記載例!$B17,$V$15:$W$21,2,FALSE),"")</f>
        <v/>
      </c>
      <c r="J17" s="46">
        <f t="shared" si="1"/>
        <v>0</v>
      </c>
      <c r="K17" s="46">
        <f t="shared" si="2"/>
        <v>0</v>
      </c>
      <c r="V17" t="s">
        <v>14</v>
      </c>
      <c r="W17" s="16">
        <v>300000</v>
      </c>
    </row>
    <row r="18" spans="1:23" ht="45" customHeight="1">
      <c r="A18" s="39"/>
      <c r="B18" s="35"/>
      <c r="C18" s="38"/>
      <c r="D18" s="35"/>
      <c r="E18" s="36"/>
      <c r="F18" s="37"/>
      <c r="G18" s="37"/>
      <c r="H18" s="46" t="str">
        <f t="shared" si="0"/>
        <v/>
      </c>
      <c r="I18" s="46" t="str">
        <f>IFERROR(VLOOKUP(記載例!$B18,$V$15:$W$21,2,FALSE),"")</f>
        <v/>
      </c>
      <c r="J18" s="46">
        <f t="shared" si="1"/>
        <v>0</v>
      </c>
      <c r="K18" s="46">
        <f t="shared" si="2"/>
        <v>0</v>
      </c>
      <c r="V18" t="s">
        <v>39</v>
      </c>
      <c r="W18" s="16">
        <v>300000</v>
      </c>
    </row>
    <row r="19" spans="1:23" ht="45" customHeight="1">
      <c r="A19" s="13" t="s">
        <v>4</v>
      </c>
      <c r="B19" s="7"/>
      <c r="C19" s="7"/>
      <c r="D19" s="7"/>
      <c r="E19" s="8"/>
      <c r="F19" s="8"/>
      <c r="G19" s="8"/>
      <c r="H19" s="8"/>
      <c r="I19" s="8"/>
      <c r="J19" s="8"/>
      <c r="K19" s="29">
        <f>SUM(K11:K18)</f>
        <v>1477500</v>
      </c>
      <c r="V19" t="s">
        <v>15</v>
      </c>
      <c r="W19" s="16">
        <v>1000000</v>
      </c>
    </row>
    <row r="20" spans="1:23" ht="20.25" customHeight="1">
      <c r="A20" s="2" t="s">
        <v>0</v>
      </c>
      <c r="B20" s="3" t="s">
        <v>43</v>
      </c>
      <c r="V20" s="1" t="s">
        <v>34</v>
      </c>
      <c r="W20" s="16">
        <v>300000</v>
      </c>
    </row>
    <row r="21" spans="1:23" ht="20.25" customHeight="1">
      <c r="A21" s="2" t="s">
        <v>1</v>
      </c>
      <c r="B21" s="3" t="s">
        <v>9</v>
      </c>
      <c r="V21" s="1" t="s">
        <v>40</v>
      </c>
      <c r="W21" s="16">
        <v>300000</v>
      </c>
    </row>
    <row r="22" spans="1:23" ht="20.25" customHeight="1">
      <c r="A22" s="2"/>
    </row>
    <row r="23" spans="1:23" ht="45" customHeight="1">
      <c r="B23" s="3" t="s">
        <v>25</v>
      </c>
      <c r="J23" s="3" t="s">
        <v>44</v>
      </c>
      <c r="K23" s="2" t="s">
        <v>48</v>
      </c>
    </row>
    <row r="24" spans="1:23" s="3" customFormat="1" ht="33" customHeight="1">
      <c r="B24" s="23" t="s">
        <v>26</v>
      </c>
      <c r="C24" s="41" t="s">
        <v>27</v>
      </c>
      <c r="D24" s="41"/>
      <c r="E24" s="41"/>
      <c r="F24" s="41"/>
      <c r="G24" s="41"/>
      <c r="H24" s="41"/>
      <c r="J24" s="23" t="s">
        <v>45</v>
      </c>
      <c r="K24" s="28">
        <v>2100000</v>
      </c>
    </row>
    <row r="25" spans="1:23" s="3" customFormat="1" ht="33" customHeight="1">
      <c r="B25" s="23" t="s">
        <v>13</v>
      </c>
      <c r="C25" s="41" t="s">
        <v>28</v>
      </c>
      <c r="D25" s="41"/>
      <c r="E25" s="41"/>
      <c r="F25" s="41"/>
      <c r="G25" s="41"/>
      <c r="H25" s="41"/>
      <c r="J25" s="23" t="s">
        <v>47</v>
      </c>
      <c r="K25" s="28">
        <v>1500000</v>
      </c>
    </row>
    <row r="26" spans="1:23" s="3" customFormat="1" ht="33" customHeight="1">
      <c r="B26" s="23" t="s">
        <v>14</v>
      </c>
      <c r="C26" s="41" t="s">
        <v>29</v>
      </c>
      <c r="D26" s="41"/>
      <c r="E26" s="41"/>
      <c r="F26" s="41"/>
      <c r="G26" s="41"/>
      <c r="H26" s="41"/>
      <c r="J26" s="23" t="s">
        <v>50</v>
      </c>
      <c r="K26" s="28">
        <v>1200000</v>
      </c>
    </row>
    <row r="27" spans="1:23" s="3" customFormat="1" ht="54" customHeight="1">
      <c r="B27" s="22" t="s">
        <v>39</v>
      </c>
      <c r="C27" s="43" t="s">
        <v>54</v>
      </c>
      <c r="D27" s="44"/>
      <c r="E27" s="44"/>
      <c r="F27" s="44"/>
      <c r="G27" s="44"/>
      <c r="H27" s="45"/>
      <c r="J27" s="23" t="s">
        <v>51</v>
      </c>
      <c r="K27" s="28">
        <v>1200000</v>
      </c>
    </row>
    <row r="28" spans="1:23" s="3" customFormat="1" ht="33" customHeight="1">
      <c r="B28" s="23" t="s">
        <v>15</v>
      </c>
      <c r="C28" s="41" t="s">
        <v>38</v>
      </c>
      <c r="D28" s="41"/>
      <c r="E28" s="41"/>
      <c r="F28" s="41"/>
      <c r="G28" s="41"/>
      <c r="H28" s="41"/>
      <c r="J28" s="23" t="s">
        <v>52</v>
      </c>
      <c r="K28" s="28">
        <v>1200000</v>
      </c>
    </row>
    <row r="29" spans="1:23" s="3" customFormat="1" ht="33" customHeight="1">
      <c r="B29" s="23" t="s">
        <v>34</v>
      </c>
      <c r="C29" s="41" t="s">
        <v>35</v>
      </c>
      <c r="D29" s="41"/>
      <c r="E29" s="41"/>
      <c r="F29" s="41"/>
      <c r="G29" s="41"/>
      <c r="H29" s="41"/>
      <c r="J29" s="23" t="s">
        <v>56</v>
      </c>
      <c r="K29" s="28">
        <v>1200000</v>
      </c>
    </row>
    <row r="30" spans="1:23" s="3" customFormat="1" ht="33" customHeight="1">
      <c r="B30" s="21" t="s">
        <v>36</v>
      </c>
      <c r="C30" s="41" t="s">
        <v>37</v>
      </c>
      <c r="D30" s="41"/>
      <c r="E30" s="41"/>
      <c r="F30" s="41"/>
      <c r="G30" s="41"/>
      <c r="H30" s="41"/>
      <c r="J30" s="23" t="s">
        <v>55</v>
      </c>
      <c r="K30" s="28">
        <v>1200000</v>
      </c>
    </row>
    <row r="31" spans="1:23" s="3" customFormat="1" ht="33" customHeight="1">
      <c r="B31" s="25"/>
      <c r="C31" s="26"/>
      <c r="D31" s="26"/>
      <c r="E31" s="26"/>
      <c r="F31" s="26"/>
      <c r="G31" s="26"/>
      <c r="H31" s="26"/>
      <c r="J31" s="26"/>
      <c r="K31" s="27"/>
    </row>
    <row r="32" spans="1:23" s="3" customFormat="1" ht="45" customHeight="1">
      <c r="J32" s="30" t="s">
        <v>53</v>
      </c>
      <c r="K32" s="31">
        <f>MIN(VLOOKUP(K4,J24:K30,2,FALSE),K19)</f>
        <v>1477500</v>
      </c>
    </row>
    <row r="33" spans="10:11" s="3" customFormat="1" ht="45" customHeight="1">
      <c r="J33" s="30" t="s">
        <v>68</v>
      </c>
      <c r="K33" s="31">
        <f>ROUNDDOWN(K32*3/4,-3)</f>
        <v>1108000</v>
      </c>
    </row>
    <row r="34" spans="10:11" s="3" customFormat="1" ht="24.75" customHeight="1"/>
  </sheetData>
  <mergeCells count="8">
    <mergeCell ref="C29:H29"/>
    <mergeCell ref="C30:H30"/>
    <mergeCell ref="A2:K2"/>
    <mergeCell ref="C24:H24"/>
    <mergeCell ref="C25:H25"/>
    <mergeCell ref="C26:H26"/>
    <mergeCell ref="C27:H27"/>
    <mergeCell ref="C28:H28"/>
  </mergeCells>
  <phoneticPr fontId="2"/>
  <dataValidations count="2">
    <dataValidation type="list" allowBlank="1" showInputMessage="1" showErrorMessage="1" sqref="K4" xr:uid="{A329CBDE-2B99-450D-9EC3-677A8D346C93}">
      <formula1>"障害者支援施設,グループホーム,居宅介護,重度訪問介護,短期入所,重度障害者等包括支援,障害児入所施設"</formula1>
    </dataValidation>
    <dataValidation type="list" allowBlank="1" showInputMessage="1" showErrorMessage="1" sqref="B11:B18" xr:uid="{91802FBF-60BD-45EC-8D9B-AE5CD00FBFE6}">
      <formula1>$B$24:$B$30</formula1>
    </dataValidation>
  </dataValidations>
  <printOptions horizontalCentered="1" verticalCentered="1"/>
  <pageMargins left="0.19685039370078741" right="0.19685039370078741" top="0.59055118110236227" bottom="0.59055118110236227" header="0.51181102362204722" footer="0.51181102362204722"/>
  <pageSetup paperSize="9" scale="40" orientation="landscape" cellComments="asDisplayed"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82B8-9ECB-4419-9B51-F79FEE779B21}">
  <sheetPr>
    <tabColor rgb="FFFF0000"/>
    <pageSetUpPr fitToPage="1"/>
  </sheetPr>
  <dimension ref="A1:X34"/>
  <sheetViews>
    <sheetView showGridLines="0" view="pageBreakPreview" zoomScale="70" zoomScaleNormal="85" zoomScaleSheetLayoutView="70" workbookViewId="0">
      <selection activeCell="H43" sqref="H43"/>
    </sheetView>
  </sheetViews>
  <sheetFormatPr defaultColWidth="8" defaultRowHeight="14" outlineLevelCol="1"/>
  <cols>
    <col min="1" max="4" width="25.6328125" style="3" customWidth="1"/>
    <col min="5" max="5" width="17.08984375" style="3" bestFit="1" customWidth="1"/>
    <col min="6" max="6" width="11.7265625" style="3" bestFit="1" customWidth="1"/>
    <col min="7" max="7" width="27.26953125" style="3" bestFit="1" customWidth="1"/>
    <col min="8" max="8" width="26.36328125" style="3" bestFit="1" customWidth="1"/>
    <col min="9" max="9" width="32.7265625" style="3" customWidth="1"/>
    <col min="10" max="10" width="31.7265625" style="3" bestFit="1" customWidth="1"/>
    <col min="11" max="11" width="31.453125" style="3" customWidth="1"/>
    <col min="12" max="18" width="8" style="1"/>
    <col min="19" max="21" width="8" style="1" customWidth="1"/>
    <col min="22" max="22" width="29.81640625" style="1" hidden="1" customWidth="1" outlineLevel="1"/>
    <col min="23" max="23" width="9.54296875" style="1" hidden="1" customWidth="1" outlineLevel="1"/>
    <col min="24" max="24" width="8" style="1" customWidth="1" collapsed="1"/>
    <col min="25" max="25" width="8" style="1" customWidth="1"/>
    <col min="26" max="16384" width="8" style="1"/>
  </cols>
  <sheetData>
    <row r="1" spans="1:23" ht="30.75" customHeight="1">
      <c r="A1" s="10" t="s">
        <v>22</v>
      </c>
      <c r="K1" s="40"/>
    </row>
    <row r="2" spans="1:23" ht="32.25" customHeight="1">
      <c r="A2" s="42" t="s">
        <v>42</v>
      </c>
      <c r="B2" s="42"/>
      <c r="C2" s="42"/>
      <c r="D2" s="42"/>
      <c r="E2" s="42"/>
      <c r="F2" s="42"/>
      <c r="G2" s="42"/>
      <c r="H2" s="42"/>
      <c r="I2" s="42"/>
      <c r="J2" s="42"/>
      <c r="K2" s="42"/>
    </row>
    <row r="3" spans="1:23" ht="30" customHeight="1">
      <c r="A3" s="1"/>
      <c r="B3" s="1"/>
      <c r="C3" s="1"/>
      <c r="D3" s="1"/>
      <c r="E3" s="20" t="s">
        <v>33</v>
      </c>
      <c r="F3" s="1"/>
      <c r="G3" s="1"/>
      <c r="H3" s="1"/>
      <c r="I3" s="1"/>
      <c r="J3" s="11" t="s">
        <v>7</v>
      </c>
      <c r="K3" s="32"/>
    </row>
    <row r="4" spans="1:23" ht="30" customHeight="1">
      <c r="J4" s="11" t="s">
        <v>10</v>
      </c>
      <c r="K4" s="33"/>
    </row>
    <row r="5" spans="1:23" ht="30" customHeight="1">
      <c r="A5" s="9"/>
      <c r="B5" s="9"/>
      <c r="C5" s="9"/>
      <c r="D5" s="9"/>
      <c r="E5" s="9"/>
      <c r="F5" s="9"/>
      <c r="G5" s="11"/>
      <c r="H5" s="11"/>
      <c r="J5" s="11" t="s">
        <v>8</v>
      </c>
      <c r="K5" s="34"/>
    </row>
    <row r="6" spans="1:23" ht="30" customHeight="1">
      <c r="A6" s="9"/>
      <c r="B6" s="9"/>
      <c r="C6" s="9"/>
      <c r="D6" s="9"/>
      <c r="E6" s="9"/>
      <c r="F6" s="9"/>
      <c r="G6" s="11"/>
      <c r="H6" s="11"/>
      <c r="J6" s="11" t="s">
        <v>23</v>
      </c>
      <c r="K6" s="33"/>
    </row>
    <row r="7" spans="1:23" ht="30" customHeight="1">
      <c r="A7" s="1"/>
      <c r="B7" s="9"/>
      <c r="C7" s="9"/>
      <c r="D7" s="9"/>
      <c r="E7" s="9"/>
      <c r="F7" s="9"/>
      <c r="G7" s="11"/>
      <c r="H7" s="11"/>
      <c r="J7" s="11" t="s">
        <v>24</v>
      </c>
      <c r="K7" s="33"/>
    </row>
    <row r="8" spans="1:23" ht="30" customHeight="1">
      <c r="A8" s="12" t="s">
        <v>41</v>
      </c>
      <c r="B8" s="1"/>
      <c r="C8" s="1"/>
      <c r="D8" s="1"/>
      <c r="E8" s="9"/>
      <c r="F8" s="9"/>
      <c r="G8" s="9"/>
      <c r="H8" s="9"/>
      <c r="I8" s="9"/>
      <c r="J8" s="9"/>
      <c r="K8" s="1"/>
    </row>
    <row r="9" spans="1:23" ht="30" customHeight="1">
      <c r="A9" s="1"/>
      <c r="B9" s="1"/>
      <c r="C9" s="1"/>
      <c r="D9" s="1"/>
      <c r="E9" s="4"/>
      <c r="F9" s="4"/>
      <c r="G9" s="4"/>
      <c r="H9" s="4"/>
      <c r="I9" s="4"/>
      <c r="K9" s="5" t="s">
        <v>2</v>
      </c>
    </row>
    <row r="10" spans="1:23" ht="122.25" customHeight="1">
      <c r="A10" s="6" t="s">
        <v>3</v>
      </c>
      <c r="B10" s="15" t="s">
        <v>32</v>
      </c>
      <c r="C10" s="19" t="s">
        <v>30</v>
      </c>
      <c r="D10" s="19" t="s">
        <v>31</v>
      </c>
      <c r="E10" s="18" t="s">
        <v>21</v>
      </c>
      <c r="F10" s="15" t="s">
        <v>5</v>
      </c>
      <c r="G10" s="15" t="s">
        <v>6</v>
      </c>
      <c r="H10" s="15" t="s">
        <v>18</v>
      </c>
      <c r="I10" s="15" t="s">
        <v>17</v>
      </c>
      <c r="J10" s="15" t="s">
        <v>20</v>
      </c>
      <c r="K10" s="14" t="s">
        <v>19</v>
      </c>
    </row>
    <row r="11" spans="1:23" ht="45" customHeight="1">
      <c r="A11" s="38"/>
      <c r="B11" s="35"/>
      <c r="C11" s="38"/>
      <c r="D11" s="35"/>
      <c r="E11" s="36"/>
      <c r="F11" s="37"/>
      <c r="G11" s="37"/>
      <c r="H11" s="17" t="str">
        <f>IFERROR(E11+G11/F11,"")</f>
        <v/>
      </c>
      <c r="I11" s="17" t="str">
        <f>IFERROR(VLOOKUP('別添調査票（２－１）'!$B11,$V$15:$W$21,2,FALSE),"")</f>
        <v/>
      </c>
      <c r="J11" s="17">
        <f>MIN(H11:I11)</f>
        <v>0</v>
      </c>
      <c r="K11" s="17">
        <f>F11*J11</f>
        <v>0</v>
      </c>
      <c r="V11" t="s">
        <v>11</v>
      </c>
      <c r="W11" t="s">
        <v>16</v>
      </c>
    </row>
    <row r="12" spans="1:23" ht="45" customHeight="1">
      <c r="A12" s="38"/>
      <c r="B12" s="35"/>
      <c r="C12" s="38"/>
      <c r="D12" s="35"/>
      <c r="E12" s="36"/>
      <c r="F12" s="37"/>
      <c r="G12" s="37"/>
      <c r="H12" s="17" t="str">
        <f t="shared" ref="H12:H18" si="0">IFERROR(E12+G12/F12,"")</f>
        <v/>
      </c>
      <c r="I12" s="17" t="str">
        <f>IFERROR(VLOOKUP('別添調査票（２－１）'!$B12,$V$15:$W$21,2,FALSE),"")</f>
        <v/>
      </c>
      <c r="J12" s="17">
        <f t="shared" ref="J12:J18" si="1">MIN(H12:I12)</f>
        <v>0</v>
      </c>
      <c r="K12" s="17">
        <f t="shared" ref="K12:K18" si="2">F12*J12</f>
        <v>0</v>
      </c>
      <c r="V12"/>
      <c r="W12"/>
    </row>
    <row r="13" spans="1:23" ht="45" customHeight="1">
      <c r="A13" s="38"/>
      <c r="B13" s="35"/>
      <c r="C13" s="38"/>
      <c r="D13" s="35"/>
      <c r="E13" s="36"/>
      <c r="F13" s="37"/>
      <c r="G13" s="37"/>
      <c r="H13" s="17" t="str">
        <f t="shared" si="0"/>
        <v/>
      </c>
      <c r="I13" s="17" t="str">
        <f>IFERROR(VLOOKUP('別添調査票（２－１）'!$B13,$V$15:$W$21,2,FALSE),"")</f>
        <v/>
      </c>
      <c r="J13" s="17">
        <f t="shared" si="1"/>
        <v>0</v>
      </c>
      <c r="K13" s="17">
        <f t="shared" si="2"/>
        <v>0</v>
      </c>
      <c r="V13"/>
      <c r="W13"/>
    </row>
    <row r="14" spans="1:23" ht="45" customHeight="1">
      <c r="A14" s="38"/>
      <c r="B14" s="35"/>
      <c r="C14" s="38"/>
      <c r="D14" s="35"/>
      <c r="E14" s="36"/>
      <c r="F14" s="37"/>
      <c r="G14" s="37"/>
      <c r="H14" s="17" t="str">
        <f t="shared" si="0"/>
        <v/>
      </c>
      <c r="I14" s="17" t="str">
        <f>IFERROR(VLOOKUP('別添調査票（２－１）'!$B14,$V$15:$W$21,2,FALSE),"")</f>
        <v/>
      </c>
      <c r="J14" s="17">
        <f t="shared" si="1"/>
        <v>0</v>
      </c>
      <c r="K14" s="17">
        <f t="shared" si="2"/>
        <v>0</v>
      </c>
      <c r="V14"/>
      <c r="W14"/>
    </row>
    <row r="15" spans="1:23" ht="45" customHeight="1">
      <c r="A15" s="39"/>
      <c r="B15" s="35"/>
      <c r="C15" s="38"/>
      <c r="D15" s="35"/>
      <c r="E15" s="36"/>
      <c r="F15" s="37"/>
      <c r="G15" s="37"/>
      <c r="H15" s="17" t="str">
        <f t="shared" si="0"/>
        <v/>
      </c>
      <c r="I15" s="17" t="str">
        <f>IFERROR(VLOOKUP('別添調査票（２－１）'!$B15,$V$15:$W$21,2,FALSE),"")</f>
        <v/>
      </c>
      <c r="J15" s="17">
        <f t="shared" si="1"/>
        <v>0</v>
      </c>
      <c r="K15" s="17">
        <f t="shared" si="2"/>
        <v>0</v>
      </c>
      <c r="V15" t="s">
        <v>12</v>
      </c>
      <c r="W15" s="16">
        <v>1000000</v>
      </c>
    </row>
    <row r="16" spans="1:23" ht="45" customHeight="1">
      <c r="A16" s="39"/>
      <c r="B16" s="35"/>
      <c r="C16" s="38"/>
      <c r="D16" s="35"/>
      <c r="E16" s="36"/>
      <c r="F16" s="37"/>
      <c r="G16" s="37"/>
      <c r="H16" s="17" t="str">
        <f t="shared" si="0"/>
        <v/>
      </c>
      <c r="I16" s="17" t="str">
        <f>IFERROR(VLOOKUP('別添調査票（２－１）'!$B16,$V$15:$W$21,2,FALSE),"")</f>
        <v/>
      </c>
      <c r="J16" s="17">
        <f t="shared" si="1"/>
        <v>0</v>
      </c>
      <c r="K16" s="17">
        <f t="shared" si="2"/>
        <v>0</v>
      </c>
      <c r="V16" t="s">
        <v>13</v>
      </c>
      <c r="W16" s="16">
        <v>300000</v>
      </c>
    </row>
    <row r="17" spans="1:23" ht="45" customHeight="1">
      <c r="A17" s="39"/>
      <c r="B17" s="35"/>
      <c r="C17" s="38"/>
      <c r="D17" s="35"/>
      <c r="E17" s="36"/>
      <c r="F17" s="37"/>
      <c r="G17" s="37"/>
      <c r="H17" s="17" t="str">
        <f t="shared" si="0"/>
        <v/>
      </c>
      <c r="I17" s="17" t="str">
        <f>IFERROR(VLOOKUP('別添調査票（２－１）'!$B17,$V$15:$W$21,2,FALSE),"")</f>
        <v/>
      </c>
      <c r="J17" s="17">
        <f t="shared" si="1"/>
        <v>0</v>
      </c>
      <c r="K17" s="17">
        <f t="shared" si="2"/>
        <v>0</v>
      </c>
      <c r="V17" t="s">
        <v>14</v>
      </c>
      <c r="W17" s="16">
        <v>300000</v>
      </c>
    </row>
    <row r="18" spans="1:23" ht="45" customHeight="1">
      <c r="A18" s="39"/>
      <c r="B18" s="35"/>
      <c r="C18" s="38"/>
      <c r="D18" s="35"/>
      <c r="E18" s="36"/>
      <c r="F18" s="37"/>
      <c r="G18" s="37"/>
      <c r="H18" s="17" t="str">
        <f t="shared" si="0"/>
        <v/>
      </c>
      <c r="I18" s="17" t="str">
        <f>IFERROR(VLOOKUP('別添調査票（２－１）'!$B18,$V$15:$W$21,2,FALSE),"")</f>
        <v/>
      </c>
      <c r="J18" s="17">
        <f t="shared" si="1"/>
        <v>0</v>
      </c>
      <c r="K18" s="17">
        <f t="shared" si="2"/>
        <v>0</v>
      </c>
      <c r="V18" t="s">
        <v>39</v>
      </c>
      <c r="W18" s="16">
        <v>300000</v>
      </c>
    </row>
    <row r="19" spans="1:23" ht="45" customHeight="1">
      <c r="A19" s="13" t="s">
        <v>4</v>
      </c>
      <c r="B19" s="7"/>
      <c r="C19" s="7"/>
      <c r="D19" s="7"/>
      <c r="E19" s="8"/>
      <c r="F19" s="8"/>
      <c r="G19" s="8"/>
      <c r="H19" s="8"/>
      <c r="I19" s="8"/>
      <c r="J19" s="8"/>
      <c r="K19" s="29">
        <f>SUM(K11:K18)</f>
        <v>0</v>
      </c>
      <c r="V19" t="s">
        <v>15</v>
      </c>
      <c r="W19" s="16">
        <v>1000000</v>
      </c>
    </row>
    <row r="20" spans="1:23" ht="20.25" customHeight="1">
      <c r="A20" s="2" t="s">
        <v>0</v>
      </c>
      <c r="B20" s="3" t="s">
        <v>43</v>
      </c>
      <c r="V20" s="1" t="s">
        <v>34</v>
      </c>
      <c r="W20" s="16">
        <v>300000</v>
      </c>
    </row>
    <row r="21" spans="1:23" ht="20.25" customHeight="1">
      <c r="A21" s="2" t="s">
        <v>1</v>
      </c>
      <c r="B21" s="3" t="s">
        <v>9</v>
      </c>
      <c r="V21" s="1" t="s">
        <v>40</v>
      </c>
      <c r="W21" s="16">
        <v>300000</v>
      </c>
    </row>
    <row r="22" spans="1:23" ht="20.25" customHeight="1">
      <c r="A22" s="2"/>
    </row>
    <row r="23" spans="1:23" ht="45" customHeight="1">
      <c r="B23" s="3" t="s">
        <v>25</v>
      </c>
      <c r="J23" s="3" t="s">
        <v>44</v>
      </c>
      <c r="K23" s="2" t="s">
        <v>48</v>
      </c>
    </row>
    <row r="24" spans="1:23" s="3" customFormat="1" ht="33" customHeight="1">
      <c r="B24" s="24" t="s">
        <v>26</v>
      </c>
      <c r="C24" s="41" t="s">
        <v>27</v>
      </c>
      <c r="D24" s="41"/>
      <c r="E24" s="41"/>
      <c r="F24" s="41"/>
      <c r="G24" s="41"/>
      <c r="H24" s="41"/>
      <c r="J24" s="24" t="s">
        <v>45</v>
      </c>
      <c r="K24" s="28">
        <v>2100000</v>
      </c>
    </row>
    <row r="25" spans="1:23" s="3" customFormat="1" ht="33" customHeight="1">
      <c r="B25" s="24" t="s">
        <v>13</v>
      </c>
      <c r="C25" s="41" t="s">
        <v>28</v>
      </c>
      <c r="D25" s="41"/>
      <c r="E25" s="41"/>
      <c r="F25" s="41"/>
      <c r="G25" s="41"/>
      <c r="H25" s="41"/>
      <c r="J25" s="24" t="s">
        <v>47</v>
      </c>
      <c r="K25" s="28">
        <v>1500000</v>
      </c>
    </row>
    <row r="26" spans="1:23" s="3" customFormat="1" ht="33" customHeight="1">
      <c r="B26" s="24" t="s">
        <v>14</v>
      </c>
      <c r="C26" s="41" t="s">
        <v>29</v>
      </c>
      <c r="D26" s="41"/>
      <c r="E26" s="41"/>
      <c r="F26" s="41"/>
      <c r="G26" s="41"/>
      <c r="H26" s="41"/>
      <c r="J26" s="24" t="s">
        <v>50</v>
      </c>
      <c r="K26" s="28">
        <v>1200000</v>
      </c>
    </row>
    <row r="27" spans="1:23" s="3" customFormat="1" ht="54" customHeight="1">
      <c r="B27" s="22" t="s">
        <v>39</v>
      </c>
      <c r="C27" s="43" t="s">
        <v>54</v>
      </c>
      <c r="D27" s="44"/>
      <c r="E27" s="44"/>
      <c r="F27" s="44"/>
      <c r="G27" s="44"/>
      <c r="H27" s="45"/>
      <c r="J27" s="24" t="s">
        <v>51</v>
      </c>
      <c r="K27" s="28">
        <v>1200000</v>
      </c>
    </row>
    <row r="28" spans="1:23" s="3" customFormat="1" ht="33" customHeight="1">
      <c r="B28" s="24" t="s">
        <v>15</v>
      </c>
      <c r="C28" s="41" t="s">
        <v>38</v>
      </c>
      <c r="D28" s="41"/>
      <c r="E28" s="41"/>
      <c r="F28" s="41"/>
      <c r="G28" s="41"/>
      <c r="H28" s="41"/>
      <c r="J28" s="24" t="s">
        <v>52</v>
      </c>
      <c r="K28" s="28">
        <v>1200000</v>
      </c>
    </row>
    <row r="29" spans="1:23" s="3" customFormat="1" ht="33" customHeight="1">
      <c r="B29" s="24" t="s">
        <v>34</v>
      </c>
      <c r="C29" s="41" t="s">
        <v>35</v>
      </c>
      <c r="D29" s="41"/>
      <c r="E29" s="41"/>
      <c r="F29" s="41"/>
      <c r="G29" s="41"/>
      <c r="H29" s="41"/>
      <c r="J29" s="24" t="s">
        <v>56</v>
      </c>
      <c r="K29" s="28">
        <v>1200000</v>
      </c>
    </row>
    <row r="30" spans="1:23" s="3" customFormat="1" ht="33" customHeight="1">
      <c r="B30" s="21" t="s">
        <v>36</v>
      </c>
      <c r="C30" s="41" t="s">
        <v>37</v>
      </c>
      <c r="D30" s="41"/>
      <c r="E30" s="41"/>
      <c r="F30" s="41"/>
      <c r="G30" s="41"/>
      <c r="H30" s="41"/>
      <c r="J30" s="24" t="s">
        <v>55</v>
      </c>
      <c r="K30" s="28">
        <v>1200000</v>
      </c>
    </row>
    <row r="31" spans="1:23" s="3" customFormat="1" ht="33" customHeight="1">
      <c r="B31" s="25"/>
      <c r="C31" s="26"/>
      <c r="D31" s="26"/>
      <c r="E31" s="26"/>
      <c r="F31" s="26"/>
      <c r="G31" s="26"/>
      <c r="H31" s="26"/>
      <c r="J31" s="26"/>
      <c r="K31" s="27"/>
    </row>
    <row r="32" spans="1:23" s="3" customFormat="1" ht="45" customHeight="1">
      <c r="J32" s="30" t="s">
        <v>53</v>
      </c>
      <c r="K32" s="31" t="e">
        <f>MIN(VLOOKUP(K4,J24:K30,2,FALSE),K19)</f>
        <v>#N/A</v>
      </c>
    </row>
    <row r="33" spans="10:11" s="3" customFormat="1" ht="45" customHeight="1">
      <c r="J33" s="30" t="s">
        <v>68</v>
      </c>
      <c r="K33" s="31" t="e">
        <f>ROUNDDOWN(K32*3/4,-3)</f>
        <v>#N/A</v>
      </c>
    </row>
    <row r="34" spans="10:11" s="3" customFormat="1" ht="24.75" customHeight="1"/>
  </sheetData>
  <sheetProtection sheet="1" objects="1" scenarios="1"/>
  <mergeCells count="8">
    <mergeCell ref="C29:H29"/>
    <mergeCell ref="C30:H30"/>
    <mergeCell ref="A2:K2"/>
    <mergeCell ref="C24:H24"/>
    <mergeCell ref="C25:H25"/>
    <mergeCell ref="C26:H26"/>
    <mergeCell ref="C27:H27"/>
    <mergeCell ref="C28:H28"/>
  </mergeCells>
  <phoneticPr fontId="2"/>
  <dataValidations count="2">
    <dataValidation type="list" allowBlank="1" showInputMessage="1" showErrorMessage="1" sqref="B11:B18" xr:uid="{CB1DDB18-4BFD-4560-A13A-E00ECD7E87E3}">
      <formula1>$B$24:$B$30</formula1>
    </dataValidation>
    <dataValidation type="list" allowBlank="1" showInputMessage="1" showErrorMessage="1" sqref="K4" xr:uid="{1B527B2E-4BC3-4236-B4CE-661914E7C5B2}">
      <formula1>"障害者支援施設,グループホーム,居宅介護,重度訪問介護,短期入所,重度障害者等包括支援,障害児入所施設"</formula1>
    </dataValidation>
  </dataValidations>
  <printOptions horizontalCentered="1" verticalCentered="1"/>
  <pageMargins left="0.19685039370078741" right="0.19685039370078741" top="0.59055118110236227" bottom="0.59055118110236227" header="0.51181102362204722" footer="0.51181102362204722"/>
  <pageSetup paperSize="9" scale="40" orientation="landscape" cellComments="asDisplayed"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別添調査票（２－１）</vt:lpstr>
      <vt:lpstr>記載例!Print_Area</vt:lpstr>
      <vt:lpstr>'別添調査票（２－１）'!Print_Area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2017-04-19T11:03:23Z</dcterms:created>
  <dcterms:modified xsi:type="dcterms:W3CDTF">2025-08-13T01:35:24Z</dcterms:modified>
</cp:coreProperties>
</file>