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svka.vdi.pref.nagano.lg.jp\課共有\障害者支援課\04_在宅支援係\n153 障害福祉分野の介護テクノロジー導入支援事業\R9\00 R9年度当初予算編成に向けた要望調査\01 事業所への通知\1_起案\"/>
    </mc:Choice>
  </mc:AlternateContent>
  <xr:revisionPtr revIDLastSave="0" documentId="13_ncr:1_{2DD8DF4E-7B18-456A-8626-824FEB40CB8F}" xr6:coauthVersionLast="47" xr6:coauthVersionMax="47" xr10:uidLastSave="{00000000-0000-0000-0000-000000000000}"/>
  <bookViews>
    <workbookView xWindow="28680" yWindow="-120" windowWidth="29040" windowHeight="15720" tabRatio="925" xr2:uid="{E9302EF7-41BB-449C-A51A-B6F14E2614A1}"/>
  </bookViews>
  <sheets>
    <sheet name="介護ロボット事業調査票" sheetId="14" r:id="rId1"/>
    <sheet name="介護ロボット事業計画書" sheetId="4" r:id="rId2"/>
  </sheets>
  <externalReferences>
    <externalReference r:id="rId3"/>
  </externalReference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1">介護ロボット事業計画書!$A$1:$M$41</definedName>
    <definedName name="_xlnm.Print_Area" localSheetId="0">介護ロボット事業調査票!$A$1:$K$33</definedName>
    <definedName name="_xlnm.Print_Area">#REF!</definedName>
    <definedName name="syuukeihyou11">[1]集計表２!$A$3:$AD$109</definedName>
    <definedName name="グループホーム">#REF!</definedName>
    <definedName name="居宅介護">#REF!</definedName>
    <definedName name="居宅訪問型児童発達支援">#REF!</definedName>
    <definedName name="計画相談支援">#REF!</definedName>
    <definedName name="行動援護">#REF!</definedName>
    <definedName name="児童発達支援">#REF!</definedName>
    <definedName name="自立訓練">#REF!</definedName>
    <definedName name="自立生活援助">#REF!</definedName>
    <definedName name="就労移行支援">#REF!</definedName>
    <definedName name="就労継続支援A型">#REF!</definedName>
    <definedName name="就労継続支援B型">#REF!</definedName>
    <definedName name="就労選択支援">#REF!</definedName>
    <definedName name="就労定着支援">#REF!</definedName>
    <definedName name="重度訪問介護">#REF!</definedName>
    <definedName name="障害児入所施設">#REF!</definedName>
    <definedName name="障害者支援施設">#REF!</definedName>
    <definedName name="生活介護">#REF!</definedName>
    <definedName name="短期入所">#REF!</definedName>
    <definedName name="地域移行支援">#REF!</definedName>
    <definedName name="地域定着支援">#REF!</definedName>
    <definedName name="同行援護">#REF!</definedName>
    <definedName name="保育所等訪問支援">#REF!</definedName>
    <definedName name="放課後等デイサービス">#REF!</definedName>
    <definedName name="療養介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 i="4" l="1"/>
  <c r="I18" i="14"/>
  <c r="H18" i="14"/>
  <c r="J18" i="14" s="1"/>
  <c r="K18" i="14" s="1"/>
  <c r="I17" i="14"/>
  <c r="H17" i="14"/>
  <c r="J17" i="14" s="1"/>
  <c r="K17" i="14" s="1"/>
  <c r="I16" i="14"/>
  <c r="H16" i="14"/>
  <c r="J16" i="14" s="1"/>
  <c r="K16" i="14" s="1"/>
  <c r="I15" i="14"/>
  <c r="H15" i="14"/>
  <c r="J15" i="14" s="1"/>
  <c r="K15" i="14" s="1"/>
  <c r="I14" i="14"/>
  <c r="H14" i="14"/>
  <c r="J14" i="14" s="1"/>
  <c r="K14" i="14" s="1"/>
  <c r="I13" i="14"/>
  <c r="H13" i="14"/>
  <c r="J13" i="14" s="1"/>
  <c r="K13" i="14" s="1"/>
  <c r="I12" i="14"/>
  <c r="H12" i="14"/>
  <c r="J12" i="14" s="1"/>
  <c r="K12" i="14" s="1"/>
  <c r="I11" i="14"/>
  <c r="H11" i="14"/>
  <c r="J11" i="14" l="1"/>
  <c r="K11" i="14" s="1"/>
  <c r="K19" i="14" s="1"/>
  <c r="K32" i="14" s="1"/>
  <c r="K33" i="14" s="1"/>
  <c r="F13" i="4"/>
  <c r="K13" i="4" s="1"/>
  <c r="F14" i="4"/>
  <c r="K14" i="4" s="1"/>
  <c r="F15" i="4"/>
  <c r="K15" i="4" s="1"/>
  <c r="F16" i="4"/>
  <c r="K16" i="4" s="1"/>
  <c r="F17" i="4"/>
  <c r="K17" i="4" s="1"/>
  <c r="F18" i="4"/>
  <c r="K18" i="4" s="1"/>
  <c r="F19" i="4"/>
  <c r="K19" i="4" s="1"/>
  <c r="F20" i="4"/>
  <c r="K20" i="4" s="1"/>
  <c r="F21" i="4"/>
  <c r="K21" i="4" s="1"/>
  <c r="E22" i="4"/>
  <c r="J22" i="4"/>
  <c r="F27" i="4"/>
  <c r="K27" i="4" s="1"/>
  <c r="F28" i="4"/>
  <c r="K28" i="4" s="1"/>
  <c r="F29" i="4"/>
  <c r="K29" i="4" s="1"/>
  <c r="F30" i="4"/>
  <c r="K30" i="4" s="1"/>
  <c r="F31" i="4"/>
  <c r="K31" i="4" s="1"/>
  <c r="F32" i="4"/>
  <c r="K32" i="4" s="1"/>
  <c r="F33" i="4"/>
  <c r="K33" i="4" s="1"/>
  <c r="F34" i="4"/>
  <c r="K34" i="4" s="1"/>
  <c r="F35" i="4"/>
  <c r="K35" i="4" s="1"/>
  <c r="E36" i="4"/>
  <c r="J36" i="4"/>
  <c r="L27" i="4" l="1"/>
  <c r="L36" i="4" s="1"/>
  <c r="L17" i="4"/>
  <c r="L35" i="4"/>
  <c r="L31" i="4"/>
  <c r="L34" i="4"/>
  <c r="L33" i="4"/>
  <c r="L30" i="4"/>
  <c r="L29" i="4"/>
  <c r="L21" i="4"/>
  <c r="L15" i="4"/>
  <c r="L14" i="4"/>
  <c r="L13" i="4"/>
  <c r="L22" i="4" s="1"/>
  <c r="L20" i="4"/>
  <c r="L19" i="4"/>
  <c r="L16" i="4"/>
  <c r="L32" i="4"/>
  <c r="L28" i="4"/>
  <c r="L18" i="4"/>
  <c r="K36" i="4"/>
  <c r="K22" i="4"/>
  <c r="F36" i="4"/>
  <c r="F22" i="4"/>
  <c r="L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3" authorId="0" shapeId="0" xr:uid="{8081AB44-8CE1-40A9-A0F6-B793E08DDD90}">
      <text>
        <r>
          <rPr>
            <b/>
            <sz val="22"/>
            <color indexed="81"/>
            <rFont val="MS P ゴシック"/>
            <family val="3"/>
            <charset val="128"/>
          </rPr>
          <t>黄色セルに必要事項を入力してください。
青色セルには計算式が入っています。</t>
        </r>
      </text>
    </comment>
    <comment ref="I10" authorId="0" shapeId="0" xr:uid="{582420F5-FB15-4BB0-9F7B-35625A9754EF}">
      <text>
        <r>
          <rPr>
            <b/>
            <sz val="16"/>
            <color indexed="81"/>
            <rFont val="MS P ゴシック"/>
            <family val="3"/>
            <charset val="128"/>
          </rPr>
          <t>移乗介護、入浴支援において使用するロボット：上限100万円
それ以外：上限30万円</t>
        </r>
      </text>
    </comment>
    <comment ref="J32" authorId="0" shapeId="0" xr:uid="{D549C282-947A-4518-A267-3891A12AC0F0}">
      <text>
        <r>
          <rPr>
            <b/>
            <sz val="16"/>
            <color indexed="81"/>
            <rFont val="MS P ゴシック"/>
            <family val="3"/>
            <charset val="128"/>
          </rPr>
          <t>所要額合計と事業所種別による上限額を比較して少ない方</t>
        </r>
        <r>
          <rPr>
            <sz val="16"/>
            <color indexed="81"/>
            <rFont val="MS P ゴシック"/>
            <family val="3"/>
            <charset val="128"/>
          </rPr>
          <t xml:space="preserve">
</t>
        </r>
      </text>
    </comment>
    <comment ref="J33" authorId="0" shapeId="0" xr:uid="{1E039351-0188-4B2F-B8CD-3C1D3C3F1C28}">
      <text>
        <r>
          <rPr>
            <b/>
            <sz val="16"/>
            <color indexed="81"/>
            <rFont val="MS P ゴシック"/>
            <family val="3"/>
            <charset val="128"/>
          </rPr>
          <t>選定額に補助率3/4を掛け、千円未満端数を切り捨て。※全額の補助を確約するものではありません。</t>
        </r>
      </text>
    </comment>
  </commentList>
</comments>
</file>

<file path=xl/sharedStrings.xml><?xml version="1.0" encoding="utf-8"?>
<sst xmlns="http://schemas.openxmlformats.org/spreadsheetml/2006/main" count="129" uniqueCount="107">
  <si>
    <t>　年間業務時間数想定削減率（％）</t>
    <rPh sb="1" eb="3">
      <t>ネンカン</t>
    </rPh>
    <rPh sb="3" eb="5">
      <t>ギョウム</t>
    </rPh>
    <rPh sb="5" eb="8">
      <t>ジカンスウ</t>
    </rPh>
    <rPh sb="8" eb="10">
      <t>ソウテイ</t>
    </rPh>
    <rPh sb="10" eb="12">
      <t>サクゲン</t>
    </rPh>
    <rPh sb="12" eb="13">
      <t>リツ</t>
    </rPh>
    <phoneticPr fontId="3"/>
  </si>
  <si>
    <t>９　その他の間接業務</t>
    <rPh sb="4" eb="5">
      <t>タ</t>
    </rPh>
    <rPh sb="6" eb="8">
      <t>カンセツ</t>
    </rPh>
    <rPh sb="8" eb="10">
      <t>ギョウム</t>
    </rPh>
    <phoneticPr fontId="3"/>
  </si>
  <si>
    <t>８　見守り機器の使用・確認</t>
    <rPh sb="2" eb="4">
      <t>ミマモ</t>
    </rPh>
    <rPh sb="5" eb="7">
      <t>キキ</t>
    </rPh>
    <rPh sb="8" eb="10">
      <t>シヨウ</t>
    </rPh>
    <rPh sb="11" eb="13">
      <t>カクニン</t>
    </rPh>
    <phoneticPr fontId="3"/>
  </si>
  <si>
    <t>７　記録・文書作成・連絡調整等（※3）</t>
    <rPh sb="2" eb="4">
      <t>キロク</t>
    </rPh>
    <rPh sb="5" eb="7">
      <t>ブンショ</t>
    </rPh>
    <rPh sb="7" eb="9">
      <t>サクセイ</t>
    </rPh>
    <rPh sb="10" eb="12">
      <t>レンラク</t>
    </rPh>
    <rPh sb="12" eb="14">
      <t>チョウセイ</t>
    </rPh>
    <rPh sb="14" eb="15">
      <t>トウ</t>
    </rPh>
    <phoneticPr fontId="3"/>
  </si>
  <si>
    <t>６　巡回・移動</t>
    <rPh sb="2" eb="4">
      <t>ジュンカイ</t>
    </rPh>
    <rPh sb="5" eb="7">
      <t>イドウ</t>
    </rPh>
    <phoneticPr fontId="3"/>
  </si>
  <si>
    <t>間接業務</t>
    <rPh sb="0" eb="2">
      <t>カンセツ</t>
    </rPh>
    <rPh sb="2" eb="4">
      <t>ギョウム</t>
    </rPh>
    <phoneticPr fontId="3"/>
  </si>
  <si>
    <t>５　その他の直接介護</t>
    <rPh sb="4" eb="5">
      <t>タ</t>
    </rPh>
    <rPh sb="6" eb="8">
      <t>チョクセツ</t>
    </rPh>
    <rPh sb="8" eb="10">
      <t>カイゴ</t>
    </rPh>
    <phoneticPr fontId="3"/>
  </si>
  <si>
    <t>４　行動上の問題への対応（※2）</t>
    <rPh sb="2" eb="5">
      <t>コウドウジョウ</t>
    </rPh>
    <rPh sb="6" eb="8">
      <t>モンダイ</t>
    </rPh>
    <rPh sb="10" eb="12">
      <t>タイオウ</t>
    </rPh>
    <phoneticPr fontId="3"/>
  </si>
  <si>
    <t>３　生活自立支援（※1）</t>
    <rPh sb="2" eb="4">
      <t>セイカツ</t>
    </rPh>
    <rPh sb="4" eb="6">
      <t>ジリツ</t>
    </rPh>
    <rPh sb="6" eb="8">
      <t>シエン</t>
    </rPh>
    <phoneticPr fontId="3"/>
  </si>
  <si>
    <t>２　排泄介助・支援</t>
    <rPh sb="2" eb="4">
      <t>ハイセツ</t>
    </rPh>
    <rPh sb="4" eb="6">
      <t>カイジョ</t>
    </rPh>
    <rPh sb="7" eb="9">
      <t>シエン</t>
    </rPh>
    <phoneticPr fontId="3"/>
  </si>
  <si>
    <t>１　移動・移乗・体位変換</t>
    <rPh sb="2" eb="4">
      <t>イドウ</t>
    </rPh>
    <rPh sb="5" eb="7">
      <t>イジョウ</t>
    </rPh>
    <rPh sb="8" eb="10">
      <t>タイイ</t>
    </rPh>
    <rPh sb="10" eb="12">
      <t>ヘンカン</t>
    </rPh>
    <phoneticPr fontId="3"/>
  </si>
  <si>
    <t>直接介護</t>
    <rPh sb="0" eb="2">
      <t>チョクセツ</t>
    </rPh>
    <rPh sb="2" eb="4">
      <t>カイゴ</t>
    </rPh>
    <phoneticPr fontId="3"/>
  </si>
  <si>
    <t>C.年間発生件数（B×12）</t>
    <rPh sb="2" eb="4">
      <t>ネンカン</t>
    </rPh>
    <rPh sb="4" eb="6">
      <t>ハッセイ</t>
    </rPh>
    <rPh sb="6" eb="8">
      <t>ケンスウ</t>
    </rPh>
    <phoneticPr fontId="3"/>
  </si>
  <si>
    <t>B.ひと月当たり</t>
    <rPh sb="4" eb="5">
      <t>ツキ</t>
    </rPh>
    <rPh sb="5" eb="6">
      <t>ア</t>
    </rPh>
    <phoneticPr fontId="3"/>
  </si>
  <si>
    <r>
      <rPr>
        <sz val="6"/>
        <color theme="1"/>
        <rFont val="游ゴシック"/>
        <family val="3"/>
        <charset val="128"/>
        <scheme val="minor"/>
      </rPr>
      <t>１人あたり
業務時間</t>
    </r>
    <r>
      <rPr>
        <sz val="8"/>
        <color theme="1"/>
        <rFont val="游ゴシック"/>
        <family val="3"/>
        <charset val="128"/>
        <scheme val="minor"/>
      </rPr>
      <t xml:space="preserve">
</t>
    </r>
    <r>
      <rPr>
        <sz val="6"/>
        <color theme="1"/>
        <rFont val="游ゴシック"/>
        <family val="3"/>
        <charset val="128"/>
        <scheme val="minor"/>
      </rPr>
      <t>（C×D／A）</t>
    </r>
    <rPh sb="1" eb="2">
      <t>ヒト</t>
    </rPh>
    <rPh sb="6" eb="8">
      <t>ギョウム</t>
    </rPh>
    <rPh sb="8" eb="10">
      <t>ジカン</t>
    </rPh>
    <phoneticPr fontId="3"/>
  </si>
  <si>
    <t>人時間
E（A×C×D）</t>
    <phoneticPr fontId="3"/>
  </si>
  <si>
    <t>D. 1件当たりの
平均処理時間（分）</t>
    <phoneticPr fontId="3"/>
  </si>
  <si>
    <t>発生件数</t>
    <rPh sb="0" eb="2">
      <t>ハッセイ</t>
    </rPh>
    <rPh sb="2" eb="4">
      <t>ケンスウ</t>
    </rPh>
    <phoneticPr fontId="3"/>
  </si>
  <si>
    <t>A.業務従事者数</t>
    <phoneticPr fontId="16"/>
  </si>
  <si>
    <t>業務内容</t>
    <rPh sb="0" eb="2">
      <t>ギョウム</t>
    </rPh>
    <rPh sb="2" eb="4">
      <t>ナイヨウ</t>
    </rPh>
    <phoneticPr fontId="3"/>
  </si>
  <si>
    <t>１人あたり
業務時間
（C×D／A）</t>
    <rPh sb="1" eb="2">
      <t>ヒト</t>
    </rPh>
    <rPh sb="6" eb="8">
      <t>ギョウム</t>
    </rPh>
    <rPh sb="8" eb="10">
      <t>ジカン</t>
    </rPh>
    <phoneticPr fontId="3"/>
  </si>
  <si>
    <t>人時間
E（A×C×D）</t>
    <rPh sb="0" eb="1">
      <t>ヒト</t>
    </rPh>
    <rPh sb="1" eb="3">
      <t>ジカン</t>
    </rPh>
    <phoneticPr fontId="3"/>
  </si>
  <si>
    <t>D. 1件当たりの
平均処理時間（分）</t>
    <rPh sb="4" eb="5">
      <t>ケン</t>
    </rPh>
    <rPh sb="5" eb="6">
      <t>ア</t>
    </rPh>
    <rPh sb="10" eb="12">
      <t>ヘイキン</t>
    </rPh>
    <rPh sb="12" eb="14">
      <t>ショリ</t>
    </rPh>
    <rPh sb="14" eb="16">
      <t>ジカン</t>
    </rPh>
    <rPh sb="17" eb="18">
      <t>フン</t>
    </rPh>
    <phoneticPr fontId="3"/>
  </si>
  <si>
    <t>A.業務従事者数</t>
    <rPh sb="2" eb="4">
      <t>ギョウム</t>
    </rPh>
    <rPh sb="4" eb="7">
      <t>ジュウジシャ</t>
    </rPh>
    <rPh sb="7" eb="8">
      <t>スウ</t>
    </rPh>
    <phoneticPr fontId="16"/>
  </si>
  <si>
    <t>機能訓練支援</t>
    <rPh sb="0" eb="2">
      <t>キノウ</t>
    </rPh>
    <rPh sb="2" eb="4">
      <t>クンレン</t>
    </rPh>
    <rPh sb="4" eb="6">
      <t>シエン</t>
    </rPh>
    <phoneticPr fontId="3"/>
  </si>
  <si>
    <t>合計</t>
    <rPh sb="0" eb="2">
      <t>ゴウケイ</t>
    </rPh>
    <phoneticPr fontId="3"/>
  </si>
  <si>
    <t>移乗介護</t>
    <phoneticPr fontId="3"/>
  </si>
  <si>
    <t>短期入所</t>
    <phoneticPr fontId="3"/>
  </si>
  <si>
    <t>重度訪問介護</t>
    <phoneticPr fontId="3"/>
  </si>
  <si>
    <t>居宅介護</t>
    <phoneticPr fontId="3"/>
  </si>
  <si>
    <t>グループホーム</t>
    <phoneticPr fontId="3"/>
  </si>
  <si>
    <t>障害者支援施設</t>
    <phoneticPr fontId="3"/>
  </si>
  <si>
    <t>（注３）</t>
    <rPh sb="1" eb="2">
      <t>チュウ</t>
    </rPh>
    <phoneticPr fontId="3"/>
  </si>
  <si>
    <t>（注２）</t>
    <rPh sb="1" eb="2">
      <t>チュウ</t>
    </rPh>
    <phoneticPr fontId="3"/>
  </si>
  <si>
    <t>（注１）</t>
    <rPh sb="1" eb="2">
      <t>チュウ</t>
    </rPh>
    <phoneticPr fontId="3"/>
  </si>
  <si>
    <t>所要額
（Ｈ＝Ｃ×Ｇ）</t>
    <rPh sb="0" eb="3">
      <t>ショヨウガク</t>
    </rPh>
    <phoneticPr fontId="3"/>
  </si>
  <si>
    <t>１台当たりの金額の選定額
（ＥとＦを比較し少ない方）
（Ｇ）</t>
    <rPh sb="1" eb="2">
      <t>ダイ</t>
    </rPh>
    <rPh sb="2" eb="3">
      <t>ア</t>
    </rPh>
    <rPh sb="6" eb="8">
      <t>キンガク</t>
    </rPh>
    <rPh sb="9" eb="11">
      <t>センテイ</t>
    </rPh>
    <rPh sb="11" eb="12">
      <t>ガク</t>
    </rPh>
    <rPh sb="18" eb="20">
      <t>ヒカク</t>
    </rPh>
    <rPh sb="21" eb="22">
      <t>スク</t>
    </rPh>
    <rPh sb="24" eb="25">
      <t>ホウ</t>
    </rPh>
    <phoneticPr fontId="3"/>
  </si>
  <si>
    <t>１台当たりの上限額
（30万円又は100万円以内）
（Ｆ）</t>
    <rPh sb="1" eb="2">
      <t>ダイ</t>
    </rPh>
    <rPh sb="2" eb="3">
      <t>ア</t>
    </rPh>
    <rPh sb="6" eb="8">
      <t>ジョウゲン</t>
    </rPh>
    <rPh sb="8" eb="9">
      <t>ガク</t>
    </rPh>
    <rPh sb="13" eb="15">
      <t>マンエン</t>
    </rPh>
    <rPh sb="15" eb="16">
      <t>マタ</t>
    </rPh>
    <rPh sb="20" eb="22">
      <t>マンエン</t>
    </rPh>
    <rPh sb="22" eb="24">
      <t>イナイ</t>
    </rPh>
    <phoneticPr fontId="3"/>
  </si>
  <si>
    <t>１台当たりの導入経費
（Ｅ＝Ｂ＋Ｄ／Ｃ）</t>
    <rPh sb="1" eb="2">
      <t>ダイ</t>
    </rPh>
    <rPh sb="2" eb="3">
      <t>ア</t>
    </rPh>
    <rPh sb="6" eb="8">
      <t>ドウニュウ</t>
    </rPh>
    <rPh sb="8" eb="10">
      <t>ケイヒ</t>
    </rPh>
    <phoneticPr fontId="3"/>
  </si>
  <si>
    <t>導入台数
（Ｃ）</t>
    <rPh sb="0" eb="2">
      <t>ドウニュウ</t>
    </rPh>
    <rPh sb="2" eb="4">
      <t>ダイスウ</t>
    </rPh>
    <phoneticPr fontId="3"/>
  </si>
  <si>
    <t>１台当たりの
機器購入価格
（Ｂ）</t>
    <rPh sb="1" eb="2">
      <t>ダイ</t>
    </rPh>
    <rPh sb="2" eb="3">
      <t>ア</t>
    </rPh>
    <rPh sb="7" eb="9">
      <t>キキ</t>
    </rPh>
    <rPh sb="9" eb="11">
      <t>コウニュウ</t>
    </rPh>
    <rPh sb="11" eb="13">
      <t>カカク</t>
    </rPh>
    <phoneticPr fontId="3"/>
  </si>
  <si>
    <t>導入機器名</t>
    <rPh sb="0" eb="2">
      <t>ドウニュウ</t>
    </rPh>
    <rPh sb="2" eb="4">
      <t>キキ</t>
    </rPh>
    <rPh sb="4" eb="5">
      <t>メイ</t>
    </rPh>
    <phoneticPr fontId="3"/>
  </si>
  <si>
    <t>（単位：円）</t>
    <rPh sb="1" eb="3">
      <t>タンイ</t>
    </rPh>
    <rPh sb="4" eb="5">
      <t>エン</t>
    </rPh>
    <phoneticPr fontId="3"/>
  </si>
  <si>
    <t>移乗介護</t>
  </si>
  <si>
    <t>移動支援</t>
    <rPh sb="0" eb="2">
      <t>イドウ</t>
    </rPh>
    <rPh sb="2" eb="4">
      <t>シエン</t>
    </rPh>
    <phoneticPr fontId="3"/>
  </si>
  <si>
    <t>※1　入眠起床支援、利用者とのコミュニケーション、訴えの把握、日常生活の支援</t>
    <phoneticPr fontId="3"/>
  </si>
  <si>
    <t>※2　徘徊、不潔行為、昼夜逆転等に対する対応等</t>
    <phoneticPr fontId="3"/>
  </si>
  <si>
    <t>※3　利用者に関する記録等の作成、勤務票等の作成、申し送り、文書検索等</t>
    <phoneticPr fontId="3"/>
  </si>
  <si>
    <t>療養介護</t>
  </si>
  <si>
    <t>生活介護</t>
  </si>
  <si>
    <t>就労継続支援A型</t>
  </si>
  <si>
    <t>就労継続支援B型</t>
  </si>
  <si>
    <t>同行援護</t>
  </si>
  <si>
    <t>行動援護</t>
  </si>
  <si>
    <t>計画相談支援</t>
  </si>
  <si>
    <t>地域移行支援</t>
  </si>
  <si>
    <t>地域定着支援</t>
  </si>
  <si>
    <t>障害児入所施設</t>
  </si>
  <si>
    <t>児童発達支援</t>
  </si>
  <si>
    <t>放課後等デイサービス</t>
  </si>
  <si>
    <t>居宅訪問型児童発達支援</t>
  </si>
  <si>
    <t>保育所等訪問支援</t>
  </si>
  <si>
    <t>令和９年度障害福祉分野の介護テクノロジー導入支援事業（介護ロボット等導入支援）事業計画書</t>
    <rPh sb="0" eb="2">
      <t>レイワ</t>
    </rPh>
    <phoneticPr fontId="3"/>
  </si>
  <si>
    <t>自立訓練</t>
    <phoneticPr fontId="3"/>
  </si>
  <si>
    <t>就労移行支援</t>
    <phoneticPr fontId="3"/>
  </si>
  <si>
    <t>就労定着支援</t>
    <phoneticPr fontId="3"/>
  </si>
  <si>
    <t>就労選択支援</t>
    <rPh sb="2" eb="4">
      <t>センタク</t>
    </rPh>
    <phoneticPr fontId="3"/>
  </si>
  <si>
    <t>自立生活援助</t>
    <phoneticPr fontId="3"/>
  </si>
  <si>
    <t>障害児相談支援</t>
    <rPh sb="0" eb="7">
      <t>ショウガイジソウダンシエン</t>
    </rPh>
    <phoneticPr fontId="3"/>
  </si>
  <si>
    <t>法人名：</t>
    <rPh sb="0" eb="2">
      <t>ホウジン</t>
    </rPh>
    <rPh sb="2" eb="3">
      <t>メイ</t>
    </rPh>
    <phoneticPr fontId="3"/>
  </si>
  <si>
    <t>施設・事業所種別：</t>
    <rPh sb="0" eb="2">
      <t>シセツ</t>
    </rPh>
    <rPh sb="3" eb="6">
      <t>ジギョウショ</t>
    </rPh>
    <rPh sb="6" eb="8">
      <t>シュベツ</t>
    </rPh>
    <phoneticPr fontId="3"/>
  </si>
  <si>
    <t>施設・事業所名：</t>
    <rPh sb="0" eb="2">
      <t>シセツ</t>
    </rPh>
    <rPh sb="3" eb="6">
      <t>ジギョウショ</t>
    </rPh>
    <rPh sb="6" eb="7">
      <t>メイ</t>
    </rPh>
    <phoneticPr fontId="3"/>
  </si>
  <si>
    <t>担当者名：</t>
    <rPh sb="0" eb="3">
      <t>タントウシャ</t>
    </rPh>
    <rPh sb="3" eb="4">
      <t>メイ</t>
    </rPh>
    <phoneticPr fontId="3"/>
  </si>
  <si>
    <t>電話番号：</t>
    <rPh sb="0" eb="4">
      <t>デンワバンゴウ</t>
    </rPh>
    <phoneticPr fontId="3"/>
  </si>
  <si>
    <t>メールアドレス：</t>
    <phoneticPr fontId="3"/>
  </si>
  <si>
    <t>ロボット等の種別
（Ａ）</t>
    <rPh sb="4" eb="5">
      <t>トウ</t>
    </rPh>
    <rPh sb="6" eb="8">
      <t>シュベツ</t>
    </rPh>
    <phoneticPr fontId="3"/>
  </si>
  <si>
    <t>導入予定時期</t>
    <rPh sb="0" eb="2">
      <t>ドウニュウ</t>
    </rPh>
    <rPh sb="2" eb="4">
      <t>ヨテイ</t>
    </rPh>
    <rPh sb="4" eb="6">
      <t>ジキ</t>
    </rPh>
    <phoneticPr fontId="3"/>
  </si>
  <si>
    <t>「Ａ」欄は、「移乗介護」、「移動支援」、「排泄支援」、「見守り・コミュニケーション支援」、「入浴支援」、「機能訓練支援」、「食事・栄養管理支援」から選択すること。</t>
    <rPh sb="3" eb="4">
      <t>ラン</t>
    </rPh>
    <rPh sb="7" eb="9">
      <t>イジョウ</t>
    </rPh>
    <rPh sb="9" eb="11">
      <t>カイゴ</t>
    </rPh>
    <rPh sb="14" eb="16">
      <t>イドウ</t>
    </rPh>
    <rPh sb="16" eb="18">
      <t>シエン</t>
    </rPh>
    <rPh sb="21" eb="23">
      <t>ハイセツ</t>
    </rPh>
    <rPh sb="23" eb="25">
      <t>シエン</t>
    </rPh>
    <rPh sb="28" eb="30">
      <t>ミマモ</t>
    </rPh>
    <rPh sb="41" eb="43">
      <t>シエン</t>
    </rPh>
    <rPh sb="46" eb="48">
      <t>ニュウヨク</t>
    </rPh>
    <rPh sb="48" eb="50">
      <t>シエン</t>
    </rPh>
    <rPh sb="53" eb="55">
      <t>キノウ</t>
    </rPh>
    <rPh sb="55" eb="57">
      <t>クンレン</t>
    </rPh>
    <rPh sb="57" eb="59">
      <t>シエン</t>
    </rPh>
    <rPh sb="62" eb="64">
      <t>ショクジ</t>
    </rPh>
    <rPh sb="65" eb="67">
      <t>エイヨウ</t>
    </rPh>
    <rPh sb="67" eb="69">
      <t>カンリ</t>
    </rPh>
    <rPh sb="69" eb="71">
      <t>シエン</t>
    </rPh>
    <rPh sb="74" eb="76">
      <t>センタク</t>
    </rPh>
    <phoneticPr fontId="3"/>
  </si>
  <si>
    <t>機器をリース等により導入する場合、リース等に要する料金を「Ｂ」欄に記載すること。</t>
    <rPh sb="0" eb="2">
      <t>キキ</t>
    </rPh>
    <rPh sb="6" eb="7">
      <t>トウ</t>
    </rPh>
    <rPh sb="10" eb="12">
      <t>ドウニュウ</t>
    </rPh>
    <rPh sb="14" eb="16">
      <t>バアイ</t>
    </rPh>
    <rPh sb="20" eb="21">
      <t>トウ</t>
    </rPh>
    <rPh sb="22" eb="23">
      <t>ヨウ</t>
    </rPh>
    <rPh sb="25" eb="27">
      <t>リョウキン</t>
    </rPh>
    <rPh sb="31" eb="32">
      <t>ラン</t>
    </rPh>
    <rPh sb="33" eb="35">
      <t>キサイ</t>
    </rPh>
    <phoneticPr fontId="3"/>
  </si>
  <si>
    <t>機器の導入経費（購入費用及び初期設定費用）と認められない経費は対象外。
【対象外となる経費の例】・Wi-Fi工事等通信環境整備に要する経費・機器の配送料・PC、タブレット及びその付属品・工事費（設置費は可能）</t>
    <phoneticPr fontId="3"/>
  </si>
  <si>
    <t>（想定される機器の例）</t>
    <rPh sb="1" eb="3">
      <t>ソウテイ</t>
    </rPh>
    <rPh sb="6" eb="8">
      <t>キキ</t>
    </rPh>
    <rPh sb="9" eb="10">
      <t>レイ</t>
    </rPh>
    <phoneticPr fontId="3"/>
  </si>
  <si>
    <t>事業所種別による上限額</t>
    <rPh sb="0" eb="3">
      <t>ジギョウショ</t>
    </rPh>
    <rPh sb="3" eb="5">
      <t>シュベツ</t>
    </rPh>
    <rPh sb="8" eb="10">
      <t>ジョウゲン</t>
    </rPh>
    <rPh sb="10" eb="11">
      <t>ガク</t>
    </rPh>
    <phoneticPr fontId="3"/>
  </si>
  <si>
    <t>（円）</t>
    <rPh sb="1" eb="2">
      <t>エン</t>
    </rPh>
    <phoneticPr fontId="3"/>
  </si>
  <si>
    <t>排泄支援</t>
    <rPh sb="0" eb="2">
      <t>ハイセツ</t>
    </rPh>
    <rPh sb="2" eb="4">
      <t>シエン</t>
    </rPh>
    <phoneticPr fontId="3"/>
  </si>
  <si>
    <t>ロボット技術を用いて介助者のパワーアシストを行う装着型又は非装着型の機器</t>
    <rPh sb="4" eb="6">
      <t>ギジュツ</t>
    </rPh>
    <rPh sb="7" eb="8">
      <t>モチ</t>
    </rPh>
    <rPh sb="10" eb="13">
      <t>カイジョシャ</t>
    </rPh>
    <rPh sb="22" eb="23">
      <t>オコナ</t>
    </rPh>
    <rPh sb="24" eb="27">
      <t>ソウチャクガタ</t>
    </rPh>
    <rPh sb="27" eb="28">
      <t>マタ</t>
    </rPh>
    <rPh sb="29" eb="30">
      <t>ヒ</t>
    </rPh>
    <rPh sb="30" eb="33">
      <t>ソウチャクガタ</t>
    </rPh>
    <rPh sb="34" eb="36">
      <t>キキ</t>
    </rPh>
    <phoneticPr fontId="3"/>
  </si>
  <si>
    <t>障害者支援施設</t>
    <rPh sb="0" eb="2">
      <t>ショウガイ</t>
    </rPh>
    <rPh sb="2" eb="3">
      <t>シャ</t>
    </rPh>
    <rPh sb="3" eb="5">
      <t>シエン</t>
    </rPh>
    <rPh sb="5" eb="7">
      <t>シセツ</t>
    </rPh>
    <phoneticPr fontId="3"/>
  </si>
  <si>
    <t>見守り・コミュニケーション支援</t>
    <rPh sb="0" eb="2">
      <t>ミマモ</t>
    </rPh>
    <rPh sb="13" eb="15">
      <t>シエン</t>
    </rPh>
    <phoneticPr fontId="3"/>
  </si>
  <si>
    <t>障害者の外出をサポートし、荷物等を安全に運搬できるロボット技術を用いた歩行支援機器</t>
    <rPh sb="0" eb="3">
      <t>ショウガイシャ</t>
    </rPh>
    <rPh sb="4" eb="6">
      <t>ガイシュツ</t>
    </rPh>
    <rPh sb="13" eb="15">
      <t>ニモツ</t>
    </rPh>
    <rPh sb="15" eb="16">
      <t>トウ</t>
    </rPh>
    <rPh sb="17" eb="19">
      <t>アンゼン</t>
    </rPh>
    <rPh sb="20" eb="22">
      <t>ウンパン</t>
    </rPh>
    <rPh sb="29" eb="31">
      <t>ギジュツ</t>
    </rPh>
    <rPh sb="32" eb="33">
      <t>モチ</t>
    </rPh>
    <rPh sb="35" eb="37">
      <t>ホコウ</t>
    </rPh>
    <rPh sb="37" eb="39">
      <t>シエン</t>
    </rPh>
    <rPh sb="39" eb="41">
      <t>キキ</t>
    </rPh>
    <phoneticPr fontId="3"/>
  </si>
  <si>
    <t>入浴支援</t>
    <rPh sb="0" eb="2">
      <t>ニュウヨク</t>
    </rPh>
    <rPh sb="2" eb="4">
      <t>シエン</t>
    </rPh>
    <phoneticPr fontId="3"/>
  </si>
  <si>
    <t>排泄物の処理にロボット技術を用いた設置位置の調整可能なトイレや排泄のタイミングを予測する装着型のデバイスを活用した排泄誘導機器</t>
    <rPh sb="0" eb="3">
      <t>ハイセツブツ</t>
    </rPh>
    <rPh sb="4" eb="6">
      <t>ショリ</t>
    </rPh>
    <rPh sb="11" eb="13">
      <t>ギジュツ</t>
    </rPh>
    <rPh sb="14" eb="15">
      <t>モチ</t>
    </rPh>
    <rPh sb="17" eb="19">
      <t>セッチ</t>
    </rPh>
    <rPh sb="19" eb="21">
      <t>イチ</t>
    </rPh>
    <rPh sb="22" eb="24">
      <t>チョウセイ</t>
    </rPh>
    <rPh sb="24" eb="26">
      <t>カノウ</t>
    </rPh>
    <rPh sb="31" eb="33">
      <t>ハイセツ</t>
    </rPh>
    <rPh sb="40" eb="42">
      <t>ヨソク</t>
    </rPh>
    <rPh sb="44" eb="47">
      <t>ソウチャクガタ</t>
    </rPh>
    <rPh sb="53" eb="55">
      <t>カツヨウ</t>
    </rPh>
    <rPh sb="57" eb="59">
      <t>ハイセツ</t>
    </rPh>
    <rPh sb="59" eb="61">
      <t>ユウドウ</t>
    </rPh>
    <rPh sb="61" eb="63">
      <t>キキ</t>
    </rPh>
    <phoneticPr fontId="3"/>
  </si>
  <si>
    <t>上記以外</t>
    <rPh sb="0" eb="4">
      <t>ジョウキイガイ</t>
    </rPh>
    <phoneticPr fontId="3"/>
  </si>
  <si>
    <t>センサーや外部通信機能を備えたロボット技術を用いた機器やプラットフォーム、コミュニケーションを支援する機器
※　見守り機器の導入と、導入に伴う通信環境整備を一体的に行う場合の経費はパッケージ型導入支援事業の補助対象とする。（障害者支援施設、グループホームのみ）</t>
    <rPh sb="5" eb="7">
      <t>ガイブ</t>
    </rPh>
    <rPh sb="7" eb="9">
      <t>ツウシン</t>
    </rPh>
    <rPh sb="9" eb="11">
      <t>キノウ</t>
    </rPh>
    <rPh sb="12" eb="13">
      <t>ソナ</t>
    </rPh>
    <rPh sb="19" eb="21">
      <t>ギジュツ</t>
    </rPh>
    <rPh sb="22" eb="23">
      <t>モチ</t>
    </rPh>
    <rPh sb="25" eb="27">
      <t>キキ</t>
    </rPh>
    <rPh sb="47" eb="49">
      <t>シエン</t>
    </rPh>
    <rPh sb="51" eb="53">
      <t>キキ</t>
    </rPh>
    <rPh sb="56" eb="58">
      <t>ミマモ</t>
    </rPh>
    <rPh sb="59" eb="61">
      <t>キキ</t>
    </rPh>
    <rPh sb="62" eb="64">
      <t>ドウニュウ</t>
    </rPh>
    <rPh sb="66" eb="68">
      <t>ドウニュウ</t>
    </rPh>
    <rPh sb="69" eb="70">
      <t>トモナ</t>
    </rPh>
    <rPh sb="71" eb="73">
      <t>ツウシン</t>
    </rPh>
    <rPh sb="73" eb="75">
      <t>カンキョウ</t>
    </rPh>
    <rPh sb="75" eb="77">
      <t>セイビ</t>
    </rPh>
    <rPh sb="78" eb="81">
      <t>イッタイテキ</t>
    </rPh>
    <rPh sb="82" eb="83">
      <t>オコナ</t>
    </rPh>
    <rPh sb="84" eb="86">
      <t>バアイ</t>
    </rPh>
    <rPh sb="87" eb="89">
      <t>ケイヒ</t>
    </rPh>
    <rPh sb="95" eb="96">
      <t>ガタ</t>
    </rPh>
    <rPh sb="96" eb="98">
      <t>ドウニュウ</t>
    </rPh>
    <rPh sb="98" eb="100">
      <t>シエン</t>
    </rPh>
    <rPh sb="100" eb="102">
      <t>ジギョウ</t>
    </rPh>
    <rPh sb="103" eb="105">
      <t>ホジョ</t>
    </rPh>
    <rPh sb="105" eb="107">
      <t>タイショウ</t>
    </rPh>
    <rPh sb="112" eb="115">
      <t>ショウガイシャ</t>
    </rPh>
    <rPh sb="115" eb="117">
      <t>シエン</t>
    </rPh>
    <rPh sb="117" eb="119">
      <t>シセツ</t>
    </rPh>
    <phoneticPr fontId="3"/>
  </si>
  <si>
    <t>食事・栄養管理支援</t>
    <rPh sb="0" eb="2">
      <t>ショクジ</t>
    </rPh>
    <rPh sb="3" eb="5">
      <t>エイヨウ</t>
    </rPh>
    <rPh sb="5" eb="7">
      <t>カンリ</t>
    </rPh>
    <rPh sb="7" eb="9">
      <t>シエン</t>
    </rPh>
    <phoneticPr fontId="3"/>
  </si>
  <si>
    <t>ロボット技術を用いて入浴におけるケアや動作を支援する機器</t>
    <rPh sb="4" eb="6">
      <t>ギジュツ</t>
    </rPh>
    <rPh sb="7" eb="8">
      <t>モチ</t>
    </rPh>
    <rPh sb="10" eb="12">
      <t>ニュウヨク</t>
    </rPh>
    <rPh sb="19" eb="21">
      <t>ドウサ</t>
    </rPh>
    <rPh sb="22" eb="24">
      <t>シエン</t>
    </rPh>
    <rPh sb="26" eb="28">
      <t>キキ</t>
    </rPh>
    <phoneticPr fontId="3"/>
  </si>
  <si>
    <t>身体機能や生活機能の訓練における各業務（アセスメント・計画作成・訓練実施）を支援する機器</t>
    <rPh sb="0" eb="2">
      <t>シンタイ</t>
    </rPh>
    <rPh sb="2" eb="4">
      <t>キノウ</t>
    </rPh>
    <rPh sb="5" eb="7">
      <t>セイカツ</t>
    </rPh>
    <rPh sb="7" eb="9">
      <t>キノウ</t>
    </rPh>
    <rPh sb="10" eb="12">
      <t>クンレン</t>
    </rPh>
    <rPh sb="16" eb="19">
      <t>カクギョウム</t>
    </rPh>
    <rPh sb="27" eb="29">
      <t>ケイカク</t>
    </rPh>
    <rPh sb="29" eb="31">
      <t>サクセイ</t>
    </rPh>
    <rPh sb="32" eb="34">
      <t>クンレン</t>
    </rPh>
    <rPh sb="34" eb="36">
      <t>ジッシ</t>
    </rPh>
    <rPh sb="38" eb="40">
      <t>シエン</t>
    </rPh>
    <rPh sb="42" eb="44">
      <t>キキ</t>
    </rPh>
    <phoneticPr fontId="3"/>
  </si>
  <si>
    <t>食事・栄養管理に関する周辺業務を支援する機器</t>
    <rPh sb="0" eb="2">
      <t>ショクジ</t>
    </rPh>
    <rPh sb="3" eb="5">
      <t>エイヨウ</t>
    </rPh>
    <rPh sb="5" eb="7">
      <t>カンリ</t>
    </rPh>
    <rPh sb="8" eb="9">
      <t>カン</t>
    </rPh>
    <rPh sb="11" eb="13">
      <t>シュウヘン</t>
    </rPh>
    <rPh sb="13" eb="15">
      <t>ギョウム</t>
    </rPh>
    <rPh sb="16" eb="18">
      <t>シエン</t>
    </rPh>
    <rPh sb="20" eb="22">
      <t>キキ</t>
    </rPh>
    <phoneticPr fontId="3"/>
  </si>
  <si>
    <t>選定額</t>
    <rPh sb="0" eb="2">
      <t>センテイ</t>
    </rPh>
    <rPh sb="2" eb="3">
      <t>ガク</t>
    </rPh>
    <phoneticPr fontId="3"/>
  </si>
  <si>
    <t>補助予定額</t>
    <rPh sb="0" eb="2">
      <t>ホジョ</t>
    </rPh>
    <rPh sb="2" eb="4">
      <t>ヨテイ</t>
    </rPh>
    <rPh sb="4" eb="5">
      <t>ガク</t>
    </rPh>
    <phoneticPr fontId="3"/>
  </si>
  <si>
    <t>（１）介護ロボット機器等を導入する業務内容（概要）　</t>
    <rPh sb="3" eb="5">
      <t>カイゴ</t>
    </rPh>
    <rPh sb="9" eb="11">
      <t>キキ</t>
    </rPh>
    <rPh sb="11" eb="12">
      <t>トウ</t>
    </rPh>
    <rPh sb="13" eb="15">
      <t>ドウニュウ</t>
    </rPh>
    <rPh sb="17" eb="19">
      <t>ギョウム</t>
    </rPh>
    <rPh sb="19" eb="21">
      <t>ナイヨウ</t>
    </rPh>
    <rPh sb="22" eb="24">
      <t>ガイヨウ</t>
    </rPh>
    <phoneticPr fontId="3"/>
  </si>
  <si>
    <t>　①　現在（ロボット機器等導入前）の業務時間内訳</t>
    <rPh sb="3" eb="5">
      <t>ゲンザイ</t>
    </rPh>
    <rPh sb="10" eb="12">
      <t>キキ</t>
    </rPh>
    <rPh sb="12" eb="13">
      <t>トウ</t>
    </rPh>
    <rPh sb="13" eb="16">
      <t>ドウニュウマエ</t>
    </rPh>
    <rPh sb="18" eb="20">
      <t>ギョウム</t>
    </rPh>
    <rPh sb="20" eb="22">
      <t>ジカン</t>
    </rPh>
    <rPh sb="22" eb="24">
      <t>ウチワケ</t>
    </rPh>
    <phoneticPr fontId="3"/>
  </si>
  <si>
    <t>（２）介護ロボット機器等導入前の定量的指標及び介護ロボット機器等導入により想定される定量的指標</t>
    <rPh sb="3" eb="5">
      <t>カイゴ</t>
    </rPh>
    <rPh sb="9" eb="11">
      <t>キキ</t>
    </rPh>
    <rPh sb="11" eb="12">
      <t>トウ</t>
    </rPh>
    <rPh sb="12" eb="15">
      <t>ドウニュウマエ</t>
    </rPh>
    <rPh sb="16" eb="19">
      <t>テイリョウテキ</t>
    </rPh>
    <rPh sb="19" eb="21">
      <t>シヒョウ</t>
    </rPh>
    <rPh sb="21" eb="22">
      <t>オヨ</t>
    </rPh>
    <rPh sb="23" eb="25">
      <t>カイゴ</t>
    </rPh>
    <rPh sb="29" eb="31">
      <t>キキ</t>
    </rPh>
    <rPh sb="31" eb="32">
      <t>トウ</t>
    </rPh>
    <rPh sb="32" eb="34">
      <t>ドウニュウ</t>
    </rPh>
    <rPh sb="37" eb="39">
      <t>ソウテイ</t>
    </rPh>
    <rPh sb="42" eb="45">
      <t>テイリョウテキ</t>
    </rPh>
    <rPh sb="45" eb="47">
      <t>シヒョウ</t>
    </rPh>
    <phoneticPr fontId="3"/>
  </si>
  <si>
    <t>　②　ロボット機器等導入後の想定業務時間内訳</t>
    <rPh sb="7" eb="9">
      <t>キキ</t>
    </rPh>
    <rPh sb="9" eb="10">
      <t>トウ</t>
    </rPh>
    <rPh sb="10" eb="13">
      <t>ドウニュウゴ</t>
    </rPh>
    <rPh sb="14" eb="16">
      <t>ソウテイ</t>
    </rPh>
    <rPh sb="16" eb="18">
      <t>ギョウム</t>
    </rPh>
    <rPh sb="18" eb="20">
      <t>ジカン</t>
    </rPh>
    <rPh sb="20" eb="22">
      <t>ウチワケ</t>
    </rPh>
    <phoneticPr fontId="3"/>
  </si>
  <si>
    <t>具体的な用途・機器の特徴</t>
    <rPh sb="0" eb="3">
      <t>グタイテキ</t>
    </rPh>
    <rPh sb="4" eb="6">
      <t>ヨウト</t>
    </rPh>
    <rPh sb="7" eb="9">
      <t>キキ</t>
    </rPh>
    <rPh sb="10" eb="12">
      <t>トクチョウ</t>
    </rPh>
    <phoneticPr fontId="3"/>
  </si>
  <si>
    <t>初期設定に
要する費用
（Ｄ）</t>
    <rPh sb="0" eb="2">
      <t>ショキ</t>
    </rPh>
    <rPh sb="2" eb="4">
      <t>セッテイ</t>
    </rPh>
    <rPh sb="6" eb="7">
      <t>ヨウ</t>
    </rPh>
    <rPh sb="9" eb="11">
      <t>ヒヨウ</t>
    </rPh>
    <phoneticPr fontId="3"/>
  </si>
  <si>
    <t>介護ロボット等の導入支援事業に係る経費</t>
    <rPh sb="0" eb="2">
      <t>カイゴ</t>
    </rPh>
    <rPh sb="6" eb="7">
      <t>トウ</t>
    </rPh>
    <rPh sb="8" eb="10">
      <t>ドウニュウ</t>
    </rPh>
    <rPh sb="10" eb="14">
      <t>シエンジギョウ</t>
    </rPh>
    <rPh sb="15" eb="16">
      <t>カカ</t>
    </rPh>
    <rPh sb="17" eb="19">
      <t>ケイヒ</t>
    </rPh>
    <phoneticPr fontId="3"/>
  </si>
  <si>
    <t>　　　　令和９年度障害福祉分野の介護テクノロジー導入支援事業調査票</t>
    <rPh sb="4" eb="6">
      <t>レイワ</t>
    </rPh>
    <rPh sb="7" eb="8">
      <t>ネン</t>
    </rPh>
    <rPh sb="8" eb="9">
      <t>ド</t>
    </rPh>
    <rPh sb="9" eb="11">
      <t>ショウガイ</t>
    </rPh>
    <rPh sb="11" eb="13">
      <t>フクシ</t>
    </rPh>
    <rPh sb="13" eb="15">
      <t>ブンヤ</t>
    </rPh>
    <rPh sb="16" eb="18">
      <t>カイゴ</t>
    </rPh>
    <rPh sb="24" eb="26">
      <t>ドウニュウ</t>
    </rPh>
    <rPh sb="26" eb="28">
      <t>シエン</t>
    </rPh>
    <rPh sb="28" eb="30">
      <t>ジギョウ</t>
    </rPh>
    <rPh sb="30" eb="33">
      <t>チョウサヒョウ</t>
    </rPh>
    <phoneticPr fontId="3"/>
  </si>
  <si>
    <r>
      <t>経費所要額調書（</t>
    </r>
    <r>
      <rPr>
        <b/>
        <sz val="16"/>
        <color rgb="FFFF0000"/>
        <rFont val="ＭＳ Ｐゴシック"/>
        <family val="3"/>
        <charset val="128"/>
      </rPr>
      <t>※業者から徴した見積書の写しを添付してください。</t>
    </r>
    <r>
      <rPr>
        <sz val="16"/>
        <color indexed="8"/>
        <rFont val="ＭＳ Ｐゴシック"/>
        <family val="3"/>
        <charset val="128"/>
      </rPr>
      <t>）</t>
    </r>
    <rPh sb="0" eb="2">
      <t>ケイヒ</t>
    </rPh>
    <rPh sb="2" eb="5">
      <t>ショヨウガク</t>
    </rPh>
    <rPh sb="5" eb="7">
      <t>チョウショ</t>
    </rPh>
    <rPh sb="9" eb="11">
      <t>ギョウシャ</t>
    </rPh>
    <rPh sb="13" eb="14">
      <t>チョウ</t>
    </rPh>
    <rPh sb="16" eb="18">
      <t>ミツモリ</t>
    </rPh>
    <rPh sb="18" eb="19">
      <t>ショ</t>
    </rPh>
    <rPh sb="20" eb="21">
      <t>ウツ</t>
    </rPh>
    <rPh sb="23" eb="25">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</si>
</sst>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1" formatCode="_ * #,##0_ ;_ * \-#,##0_ ;_ * &quot;-&quot;_ ;_ @_ "/>
    <numFmt numFmtId="176" formatCode="0.0%"/>
    <numFmt numFmtId="177" formatCode="#,##0_ &quot;ページ&quot;"/>
    <numFmt numFmtId="178" formatCode="#,##0_ &quot;時間&quot;"/>
    <numFmt numFmtId="179" formatCode="#,##0_ &quot;人時間&quot;"/>
    <numFmt numFmtId="180" formatCode="#,##0_ &quot;分&quot;"/>
    <numFmt numFmtId="181" formatCode="#,##0_ &quot;件&quot;"/>
    <numFmt numFmtId="182" formatCode="#,##0_ &quot;人&quot;"/>
  </numFmts>
  <fonts count="40">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11"/>
      <color rgb="FFFF0000"/>
      <name val="游ゴシック"/>
      <family val="2"/>
      <charset val="128"/>
      <scheme val="minor"/>
    </font>
    <font>
      <sz val="11"/>
      <color rgb="FFFF0000"/>
      <name val="游ゴシック"/>
      <family val="3"/>
      <charset val="128"/>
      <scheme val="minor"/>
    </font>
    <font>
      <b/>
      <sz val="11"/>
      <color theme="1"/>
      <name val="游ゴシック"/>
      <family val="3"/>
      <charset val="128"/>
      <scheme val="minor"/>
    </font>
    <font>
      <sz val="9"/>
      <color theme="1"/>
      <name val="游ゴシック"/>
      <family val="2"/>
      <charset val="128"/>
      <scheme val="minor"/>
    </font>
    <font>
      <sz val="11"/>
      <color theme="1"/>
      <name val="游ゴシック"/>
      <family val="3"/>
      <charset val="128"/>
      <scheme val="minor"/>
    </font>
    <font>
      <sz val="12"/>
      <color theme="1"/>
      <name val="游ゴシック"/>
      <family val="3"/>
      <charset val="128"/>
      <scheme val="minor"/>
    </font>
    <font>
      <b/>
      <sz val="11"/>
      <color rgb="FFFF0000"/>
      <name val="游ゴシック"/>
      <family val="3"/>
      <charset val="128"/>
      <scheme val="minor"/>
    </font>
    <font>
      <b/>
      <sz val="12"/>
      <color theme="1"/>
      <name val="游ゴシック"/>
      <family val="3"/>
      <charset val="128"/>
      <scheme val="minor"/>
    </font>
    <font>
      <sz val="12"/>
      <name val="ＭＳ Ｐゴシック"/>
      <family val="3"/>
      <charset val="128"/>
    </font>
    <font>
      <sz val="9"/>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6"/>
      <name val="游ゴシック"/>
      <family val="2"/>
      <charset val="128"/>
      <scheme val="minor"/>
    </font>
    <font>
      <sz val="8"/>
      <name val="ＭＳ Ｐゴシック"/>
      <family val="3"/>
      <charset val="128"/>
    </font>
    <font>
      <b/>
      <sz val="12"/>
      <color rgb="FFFF0000"/>
      <name val="游ゴシック"/>
      <family val="3"/>
      <charset val="128"/>
      <scheme val="minor"/>
    </font>
    <font>
      <sz val="11"/>
      <name val="游ゴシック"/>
      <family val="3"/>
      <charset val="128"/>
      <scheme val="minor"/>
    </font>
    <font>
      <sz val="14"/>
      <color theme="1"/>
      <name val="游ゴシック"/>
      <family val="2"/>
      <charset val="128"/>
      <scheme val="minor"/>
    </font>
    <font>
      <sz val="12"/>
      <color theme="1"/>
      <name val="游ゴシック"/>
      <family val="2"/>
      <charset val="128"/>
      <scheme val="minor"/>
    </font>
    <font>
      <sz val="11"/>
      <color theme="1"/>
      <name val="游ゴシック"/>
      <family val="2"/>
      <scheme val="minor"/>
    </font>
    <font>
      <sz val="14"/>
      <name val="ＭＳ Ｐゴシック"/>
      <family val="3"/>
      <charset val="128"/>
    </font>
    <font>
      <b/>
      <sz val="16"/>
      <name val="ＭＳ Ｐゴシック"/>
      <family val="3"/>
      <charset val="128"/>
    </font>
    <font>
      <sz val="16"/>
      <name val="ＭＳ Ｐゴシック"/>
      <family val="3"/>
      <charset val="128"/>
    </font>
    <font>
      <sz val="12"/>
      <color theme="1"/>
      <name val="ＭＳ Ｐゴシック"/>
      <family val="3"/>
      <charset val="128"/>
    </font>
    <font>
      <sz val="16"/>
      <color indexed="81"/>
      <name val="MS P ゴシック"/>
      <family val="3"/>
      <charset val="128"/>
    </font>
    <font>
      <b/>
      <sz val="22"/>
      <name val="ＭＳ Ｐゴシック"/>
      <family val="3"/>
      <charset val="128"/>
    </font>
    <font>
      <sz val="18"/>
      <color indexed="8"/>
      <name val="ＭＳ Ｐゴシック"/>
      <family val="3"/>
      <charset val="128"/>
    </font>
    <font>
      <sz val="20"/>
      <name val="HG創英角ｺﾞｼｯｸUB"/>
      <family val="3"/>
      <charset val="128"/>
    </font>
    <font>
      <sz val="22"/>
      <color indexed="8"/>
      <name val="ＭＳ Ｐゴシック"/>
      <family val="3"/>
      <charset val="128"/>
    </font>
    <font>
      <sz val="16"/>
      <color indexed="8"/>
      <name val="ＭＳ Ｐゴシック"/>
      <family val="3"/>
      <charset val="128"/>
    </font>
    <font>
      <sz val="14"/>
      <color indexed="8"/>
      <name val="ＭＳ Ｐゴシック"/>
      <family val="3"/>
      <charset val="128"/>
    </font>
    <font>
      <b/>
      <sz val="22"/>
      <color indexed="81"/>
      <name val="MS P ゴシック"/>
      <family val="3"/>
      <charset val="128"/>
    </font>
    <font>
      <b/>
      <sz val="16"/>
      <color indexed="81"/>
      <name val="MS P ゴシック"/>
      <family val="3"/>
      <charset val="128"/>
    </font>
    <font>
      <sz val="9"/>
      <name val="ＭＳ Ｐゴシック"/>
      <family val="3"/>
      <charset val="128"/>
    </font>
    <font>
      <sz val="9"/>
      <color rgb="FFFF0000"/>
      <name val="游ゴシック"/>
      <family val="3"/>
      <charset val="128"/>
      <scheme val="minor"/>
    </font>
    <font>
      <b/>
      <sz val="16"/>
      <name val="游ゴシック"/>
      <family val="3"/>
      <charset val="128"/>
      <scheme val="minor"/>
    </font>
    <font>
      <b/>
      <sz val="16"/>
      <color rgb="FFFF0000"/>
      <name val="ＭＳ Ｐゴシック"/>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3" tint="0.79992065187536243"/>
        <bgColor indexed="64"/>
      </patternFill>
    </fill>
    <fill>
      <patternFill patternType="solid">
        <fgColor theme="3" tint="0.79998168889431442"/>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16">
    <xf numFmtId="0" fontId="0" fillId="0" borderId="0"/>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6" fontId="8" fillId="0" borderId="0" applyFont="0" applyFill="0" applyBorder="0" applyAlignment="0" applyProtection="0">
      <alignment vertical="center"/>
    </xf>
    <xf numFmtId="38" fontId="8" fillId="0" borderId="0" applyFont="0" applyFill="0" applyBorder="0" applyAlignment="0" applyProtection="0"/>
    <xf numFmtId="0" fontId="1" fillId="0" borderId="0">
      <alignment vertical="center"/>
    </xf>
    <xf numFmtId="0" fontId="1" fillId="0" borderId="0">
      <alignment vertical="center"/>
    </xf>
    <xf numFmtId="0" fontId="2" fillId="0" borderId="0">
      <alignment vertical="center"/>
    </xf>
    <xf numFmtId="38" fontId="2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cellStyleXfs>
  <cellXfs count="154">
    <xf numFmtId="0" fontId="0" fillId="0" borderId="0" xfId="0"/>
    <xf numFmtId="0" fontId="2" fillId="0" borderId="0" xfId="2">
      <alignment vertical="center"/>
    </xf>
    <xf numFmtId="0" fontId="5" fillId="0" borderId="0" xfId="2" applyFont="1">
      <alignment vertical="center"/>
    </xf>
    <xf numFmtId="176" fontId="6" fillId="0" borderId="0" xfId="2" applyNumberFormat="1" applyFont="1">
      <alignment vertical="center"/>
    </xf>
    <xf numFmtId="0" fontId="6" fillId="0" borderId="0" xfId="2" applyFont="1">
      <alignment vertical="center"/>
    </xf>
    <xf numFmtId="177" fontId="2" fillId="0" borderId="0" xfId="2" applyNumberFormat="1" applyAlignment="1">
      <alignment vertical="center" shrinkToFit="1"/>
    </xf>
    <xf numFmtId="0" fontId="2" fillId="0" borderId="0" xfId="2" applyAlignment="1">
      <alignment vertical="center" shrinkToFit="1"/>
    </xf>
    <xf numFmtId="0" fontId="2" fillId="0" borderId="0" xfId="2" applyAlignment="1">
      <alignment horizontal="center" vertical="center" shrinkToFit="1"/>
    </xf>
    <xf numFmtId="0" fontId="7" fillId="0" borderId="0" xfId="2" applyFont="1" applyAlignment="1">
      <alignment horizontal="center" vertical="center" wrapText="1"/>
    </xf>
    <xf numFmtId="0" fontId="2" fillId="0" borderId="0" xfId="2" applyAlignment="1">
      <alignment horizontal="center" vertical="center" wrapText="1"/>
    </xf>
    <xf numFmtId="0" fontId="8" fillId="0" borderId="0" xfId="2" applyFont="1">
      <alignment vertical="center"/>
    </xf>
    <xf numFmtId="0" fontId="9" fillId="0" borderId="0" xfId="2" applyFont="1">
      <alignment vertical="center"/>
    </xf>
    <xf numFmtId="176" fontId="10" fillId="0" borderId="0" xfId="2" applyNumberFormat="1" applyFont="1">
      <alignment vertical="center"/>
    </xf>
    <xf numFmtId="176" fontId="11" fillId="3" borderId="2" xfId="2" applyNumberFormat="1" applyFont="1" applyFill="1" applyBorder="1">
      <alignment vertical="center"/>
    </xf>
    <xf numFmtId="0" fontId="11" fillId="0" borderId="0" xfId="2" applyFont="1">
      <alignment vertical="center"/>
    </xf>
    <xf numFmtId="178" fontId="12" fillId="3" borderId="2" xfId="2" applyNumberFormat="1" applyFont="1" applyFill="1" applyBorder="1" applyAlignment="1">
      <alignment vertical="center" shrinkToFit="1"/>
    </xf>
    <xf numFmtId="179" fontId="12" fillId="3" borderId="2" xfId="2" applyNumberFormat="1" applyFont="1" applyFill="1" applyBorder="1" applyAlignment="1">
      <alignment vertical="center" shrinkToFit="1"/>
    </xf>
    <xf numFmtId="178" fontId="12" fillId="3" borderId="6" xfId="2" applyNumberFormat="1" applyFont="1" applyFill="1" applyBorder="1" applyAlignment="1">
      <alignment vertical="center" shrinkToFit="1"/>
    </xf>
    <xf numFmtId="179" fontId="12" fillId="3" borderId="6" xfId="2" applyNumberFormat="1" applyFont="1" applyFill="1" applyBorder="1" applyAlignment="1">
      <alignment vertical="center" shrinkToFit="1"/>
    </xf>
    <xf numFmtId="0" fontId="12" fillId="0" borderId="7" xfId="2" applyFont="1" applyBorder="1" applyAlignment="1">
      <alignment horizontal="left" vertical="center" shrinkToFit="1"/>
    </xf>
    <xf numFmtId="178" fontId="12" fillId="3" borderId="7" xfId="2" applyNumberFormat="1" applyFont="1" applyFill="1" applyBorder="1" applyAlignment="1">
      <alignment vertical="center" shrinkToFit="1"/>
    </xf>
    <xf numFmtId="179" fontId="12" fillId="3" borderId="7" xfId="2" applyNumberFormat="1" applyFont="1" applyFill="1" applyBorder="1" applyAlignment="1">
      <alignment vertical="center" shrinkToFit="1"/>
    </xf>
    <xf numFmtId="178" fontId="12" fillId="3" borderId="15" xfId="2" applyNumberFormat="1" applyFont="1" applyFill="1" applyBorder="1" applyAlignment="1">
      <alignment vertical="center" shrinkToFit="1"/>
    </xf>
    <xf numFmtId="179" fontId="12" fillId="3" borderId="15" xfId="2" applyNumberFormat="1" applyFont="1" applyFill="1" applyBorder="1" applyAlignment="1">
      <alignment vertical="center" shrinkToFit="1"/>
    </xf>
    <xf numFmtId="0" fontId="12" fillId="0" borderId="15" xfId="2" applyFont="1" applyBorder="1" applyAlignment="1">
      <alignment horizontal="left" vertical="center" shrinkToFit="1"/>
    </xf>
    <xf numFmtId="178" fontId="12" fillId="3" borderId="16" xfId="2" applyNumberFormat="1" applyFont="1" applyFill="1" applyBorder="1" applyAlignment="1">
      <alignment vertical="center" shrinkToFit="1"/>
    </xf>
    <xf numFmtId="179" fontId="12" fillId="3" borderId="16" xfId="2" applyNumberFormat="1" applyFont="1" applyFill="1" applyBorder="1" applyAlignment="1">
      <alignment vertical="center" shrinkToFit="1"/>
    </xf>
    <xf numFmtId="0" fontId="12" fillId="0" borderId="16" xfId="2" applyFont="1" applyBorder="1" applyAlignment="1">
      <alignment horizontal="left" vertical="center" shrinkToFit="1"/>
    </xf>
    <xf numFmtId="178" fontId="12" fillId="3" borderId="20" xfId="2" applyNumberFormat="1" applyFont="1" applyFill="1" applyBorder="1" applyAlignment="1">
      <alignment vertical="center" shrinkToFit="1"/>
    </xf>
    <xf numFmtId="179" fontId="12" fillId="3" borderId="20" xfId="2" applyNumberFormat="1" applyFont="1" applyFill="1" applyBorder="1" applyAlignment="1">
      <alignment vertical="center" shrinkToFit="1"/>
    </xf>
    <xf numFmtId="0" fontId="12" fillId="0" borderId="21" xfId="2" applyFont="1" applyBorder="1" applyAlignment="1">
      <alignment horizontal="left" vertical="center" shrinkToFit="1"/>
    </xf>
    <xf numFmtId="0" fontId="2" fillId="2" borderId="20" xfId="2" applyFill="1" applyBorder="1" applyAlignment="1">
      <alignment horizontal="center" vertical="center" wrapText="1"/>
    </xf>
    <xf numFmtId="178" fontId="2" fillId="0" borderId="0" xfId="2" applyNumberFormat="1" applyAlignment="1">
      <alignment vertical="center" shrinkToFit="1"/>
    </xf>
    <xf numFmtId="179" fontId="2" fillId="0" borderId="0" xfId="2" applyNumberFormat="1" applyAlignment="1">
      <alignment vertical="center" shrinkToFit="1"/>
    </xf>
    <xf numFmtId="180" fontId="2" fillId="0" borderId="0" xfId="2" applyNumberFormat="1" applyAlignment="1">
      <alignment vertical="center" shrinkToFit="1"/>
    </xf>
    <xf numFmtId="181" fontId="2" fillId="0" borderId="0" xfId="2" applyNumberFormat="1" applyAlignment="1">
      <alignment horizontal="right" vertical="center" shrinkToFit="1"/>
    </xf>
    <xf numFmtId="181" fontId="2" fillId="0" borderId="0" xfId="2" applyNumberFormat="1" applyAlignment="1">
      <alignment vertical="center" shrinkToFit="1"/>
    </xf>
    <xf numFmtId="0" fontId="18" fillId="0" borderId="0" xfId="2" applyFont="1" applyAlignment="1">
      <alignment horizontal="center" vertical="center"/>
    </xf>
    <xf numFmtId="0" fontId="12" fillId="0" borderId="0" xfId="2" applyFont="1">
      <alignment vertical="center"/>
    </xf>
    <xf numFmtId="41" fontId="2" fillId="0" borderId="0" xfId="2" applyNumberFormat="1" applyAlignment="1">
      <alignment horizontal="center" vertical="center"/>
    </xf>
    <xf numFmtId="0" fontId="2" fillId="0" borderId="0" xfId="2" applyProtection="1">
      <alignment vertical="center"/>
      <protection locked="0"/>
    </xf>
    <xf numFmtId="0" fontId="4" fillId="0" borderId="0" xfId="2" applyFont="1">
      <alignment vertical="center"/>
    </xf>
    <xf numFmtId="0" fontId="19" fillId="0" borderId="0" xfId="2" applyFont="1">
      <alignment vertical="center"/>
    </xf>
    <xf numFmtId="0" fontId="2" fillId="0" borderId="0" xfId="2" applyAlignment="1">
      <alignment horizontal="left" vertical="center"/>
    </xf>
    <xf numFmtId="0" fontId="2" fillId="0" borderId="0" xfId="2" applyAlignment="1">
      <alignment horizontal="center" vertical="center"/>
    </xf>
    <xf numFmtId="0" fontId="20" fillId="0" borderId="0" xfId="2" applyFont="1">
      <alignment vertical="center"/>
    </xf>
    <xf numFmtId="0" fontId="21" fillId="0" borderId="0" xfId="2" applyFont="1">
      <alignment vertical="center"/>
    </xf>
    <xf numFmtId="0" fontId="26" fillId="0" borderId="0" xfId="2" applyFont="1">
      <alignment vertical="center"/>
    </xf>
    <xf numFmtId="0" fontId="23" fillId="0" borderId="0" xfId="15" applyFont="1" applyAlignment="1">
      <alignment horizontal="left" vertical="center"/>
    </xf>
    <xf numFmtId="0" fontId="12" fillId="0" borderId="0" xfId="15" applyFont="1" applyAlignment="1">
      <alignment horizontal="left" vertical="center"/>
    </xf>
    <xf numFmtId="0" fontId="28" fillId="0" borderId="0" xfId="15" applyFont="1" applyAlignment="1">
      <alignment horizontal="right" vertical="center"/>
    </xf>
    <xf numFmtId="0" fontId="12" fillId="0" borderId="0" xfId="15" applyFont="1">
      <alignment vertical="center"/>
    </xf>
    <xf numFmtId="0" fontId="2" fillId="0" borderId="0" xfId="15">
      <alignment vertical="center"/>
    </xf>
    <xf numFmtId="0" fontId="30" fillId="0" borderId="0" xfId="15" applyFont="1">
      <alignment vertical="center"/>
    </xf>
    <xf numFmtId="0" fontId="23" fillId="0" borderId="0" xfId="15" applyFont="1" applyAlignment="1">
      <alignment horizontal="right" vertical="center"/>
    </xf>
    <xf numFmtId="0" fontId="31" fillId="0" borderId="0" xfId="15" applyFont="1" applyAlignment="1">
      <alignment horizontal="center" vertical="center" wrapText="1"/>
    </xf>
    <xf numFmtId="0" fontId="32" fillId="0" borderId="0" xfId="15" applyFont="1">
      <alignment vertical="center"/>
    </xf>
    <xf numFmtId="0" fontId="33" fillId="0" borderId="0" xfId="15" applyFont="1" applyAlignment="1">
      <alignment horizontal="right" vertical="center" wrapText="1"/>
    </xf>
    <xf numFmtId="0" fontId="25" fillId="0" borderId="1" xfId="15" applyFont="1" applyBorder="1">
      <alignment vertical="center"/>
    </xf>
    <xf numFmtId="0" fontId="25" fillId="0" borderId="1" xfId="15" applyFont="1" applyBorder="1" applyAlignment="1">
      <alignment horizontal="right"/>
    </xf>
    <xf numFmtId="0" fontId="33" fillId="0" borderId="2" xfId="15" applyFont="1" applyBorder="1" applyAlignment="1">
      <alignment horizontal="center" vertical="center" shrinkToFit="1"/>
    </xf>
    <xf numFmtId="0" fontId="33" fillId="0" borderId="2" xfId="15" applyFont="1" applyBorder="1" applyAlignment="1">
      <alignment horizontal="center" vertical="center" wrapText="1" shrinkToFit="1"/>
    </xf>
    <xf numFmtId="0" fontId="33" fillId="0" borderId="3" xfId="15" applyFont="1" applyBorder="1" applyAlignment="1">
      <alignment horizontal="center" vertical="center" wrapText="1" shrinkToFit="1"/>
    </xf>
    <xf numFmtId="0" fontId="23" fillId="0" borderId="3" xfId="15" applyFont="1" applyBorder="1" applyAlignment="1">
      <alignment horizontal="center" vertical="center" wrapText="1" shrinkToFit="1"/>
    </xf>
    <xf numFmtId="0" fontId="33" fillId="5" borderId="11" xfId="15" applyFont="1" applyFill="1" applyBorder="1" applyAlignment="1" applyProtection="1">
      <alignment horizontal="center" vertical="center" wrapText="1" shrinkToFit="1"/>
      <protection locked="0"/>
    </xf>
    <xf numFmtId="0" fontId="33" fillId="5" borderId="11" xfId="15" applyFont="1" applyFill="1" applyBorder="1" applyAlignment="1" applyProtection="1">
      <alignment horizontal="center" vertical="center" shrinkToFit="1"/>
      <protection locked="0"/>
    </xf>
    <xf numFmtId="38" fontId="33" fillId="5" borderId="1" xfId="1" applyFont="1" applyFill="1" applyBorder="1" applyAlignment="1" applyProtection="1">
      <alignment vertical="center" shrinkToFit="1"/>
      <protection locked="0"/>
    </xf>
    <xf numFmtId="38" fontId="33" fillId="5" borderId="11" xfId="1" applyFont="1" applyFill="1" applyBorder="1" applyAlignment="1" applyProtection="1">
      <alignment vertical="center" shrinkToFit="1"/>
      <protection locked="0"/>
    </xf>
    <xf numFmtId="38" fontId="33" fillId="6" borderId="11" xfId="1" applyFont="1" applyFill="1" applyBorder="1" applyAlignment="1">
      <alignment vertical="center" shrinkToFit="1"/>
    </xf>
    <xf numFmtId="0" fontId="33" fillId="5" borderId="2" xfId="15" applyFont="1" applyFill="1" applyBorder="1" applyAlignment="1" applyProtection="1">
      <alignment horizontal="center" vertical="center" wrapText="1" shrinkToFit="1"/>
      <protection locked="0"/>
    </xf>
    <xf numFmtId="38" fontId="0" fillId="0" borderId="0" xfId="1" applyFont="1" applyAlignment="1">
      <alignment vertical="center"/>
    </xf>
    <xf numFmtId="38" fontId="23" fillId="0" borderId="2" xfId="1" applyFont="1" applyFill="1" applyBorder="1" applyAlignment="1">
      <alignment horizontal="center" vertical="center"/>
    </xf>
    <xf numFmtId="38" fontId="23" fillId="0" borderId="30" xfId="1" applyFont="1" applyFill="1" applyBorder="1" applyAlignment="1">
      <alignment horizontal="right" vertical="center"/>
    </xf>
    <xf numFmtId="38" fontId="23" fillId="0" borderId="30" xfId="1" applyFont="1" applyFill="1" applyBorder="1" applyAlignment="1">
      <alignment vertical="center"/>
    </xf>
    <xf numFmtId="38" fontId="23" fillId="7" borderId="2" xfId="1" applyFont="1" applyFill="1" applyBorder="1" applyAlignment="1">
      <alignment vertical="center"/>
    </xf>
    <xf numFmtId="0" fontId="12" fillId="0" borderId="0" xfId="15" applyFont="1" applyAlignment="1">
      <alignment horizontal="right" vertical="center"/>
    </xf>
    <xf numFmtId="0" fontId="12" fillId="0" borderId="2" xfId="15" applyFont="1" applyBorder="1" applyAlignment="1">
      <alignment horizontal="left" vertical="center"/>
    </xf>
    <xf numFmtId="0" fontId="23" fillId="0" borderId="2" xfId="15" applyFont="1" applyBorder="1" applyAlignment="1">
      <alignment horizontal="left" vertical="center"/>
    </xf>
    <xf numFmtId="38" fontId="23" fillId="0" borderId="2" xfId="1" applyFont="1" applyBorder="1" applyAlignment="1">
      <alignment horizontal="right" vertical="center"/>
    </xf>
    <xf numFmtId="0" fontId="12" fillId="0" borderId="20" xfId="15" applyFont="1" applyBorder="1" applyAlignment="1">
      <alignment horizontal="left" vertical="center" wrapText="1"/>
    </xf>
    <xf numFmtId="38" fontId="12" fillId="0" borderId="0" xfId="1" applyFont="1" applyBorder="1" applyAlignment="1">
      <alignment horizontal="right" vertical="center"/>
    </xf>
    <xf numFmtId="0" fontId="12" fillId="0" borderId="2" xfId="15" applyFont="1" applyBorder="1" applyAlignment="1">
      <alignment horizontal="left" vertical="center" wrapText="1"/>
    </xf>
    <xf numFmtId="0" fontId="12" fillId="0" borderId="0" xfId="15" applyFont="1" applyAlignment="1">
      <alignment horizontal="left" vertical="center" wrapText="1"/>
    </xf>
    <xf numFmtId="38" fontId="12" fillId="0" borderId="0" xfId="1" applyFont="1" applyBorder="1" applyAlignment="1">
      <alignment horizontal="left" vertical="center"/>
    </xf>
    <xf numFmtId="0" fontId="24" fillId="0" borderId="2" xfId="15" applyFont="1" applyBorder="1" applyAlignment="1">
      <alignment horizontal="left" vertical="center"/>
    </xf>
    <xf numFmtId="38" fontId="24" fillId="7" borderId="2" xfId="15" applyNumberFormat="1" applyFont="1" applyFill="1" applyBorder="1" applyAlignment="1">
      <alignment horizontal="right" vertical="center"/>
    </xf>
    <xf numFmtId="0" fontId="12" fillId="0" borderId="2" xfId="15" applyFont="1" applyBorder="1" applyAlignment="1">
      <alignment horizontal="left" vertical="center"/>
    </xf>
    <xf numFmtId="0" fontId="29" fillId="0" borderId="0" xfId="15" applyFont="1" applyAlignment="1">
      <alignment horizontal="center" vertical="center" wrapText="1"/>
    </xf>
    <xf numFmtId="0" fontId="12" fillId="0" borderId="0" xfId="15" applyFont="1" applyAlignment="1">
      <alignment horizontal="left" vertical="center" wrapText="1"/>
    </xf>
    <xf numFmtId="0" fontId="12" fillId="0" borderId="28" xfId="15" applyFont="1" applyBorder="1" applyAlignment="1">
      <alignment horizontal="left" vertical="center" wrapText="1"/>
    </xf>
    <xf numFmtId="0" fontId="12" fillId="0" borderId="29" xfId="15" applyFont="1" applyBorder="1" applyAlignment="1">
      <alignment horizontal="left" vertical="center"/>
    </xf>
    <xf numFmtId="0" fontId="12" fillId="0" borderId="27" xfId="15" applyFont="1" applyBorder="1" applyAlignment="1">
      <alignment horizontal="left" vertical="center"/>
    </xf>
    <xf numFmtId="0" fontId="2" fillId="0" borderId="0" xfId="2" applyAlignment="1">
      <alignment horizontal="center" vertical="center" wrapText="1"/>
    </xf>
    <xf numFmtId="0" fontId="12" fillId="0" borderId="6" xfId="2" applyFont="1" applyBorder="1" applyAlignment="1">
      <alignment horizontal="center" vertical="center" shrinkToFit="1"/>
    </xf>
    <xf numFmtId="0" fontId="12" fillId="0" borderId="11" xfId="2" applyFont="1" applyBorder="1" applyAlignment="1">
      <alignment horizontal="center" vertical="center" shrinkToFit="1"/>
    </xf>
    <xf numFmtId="181" fontId="12" fillId="3" borderId="10" xfId="2" applyNumberFormat="1" applyFont="1" applyFill="1" applyBorder="1" applyAlignment="1">
      <alignment horizontal="right" vertical="center" shrinkToFit="1"/>
    </xf>
    <xf numFmtId="181" fontId="12" fillId="3" borderId="9" xfId="2" applyNumberFormat="1" applyFont="1" applyFill="1" applyBorder="1" applyAlignment="1">
      <alignment horizontal="right" vertical="center" shrinkToFit="1"/>
    </xf>
    <xf numFmtId="181" fontId="12" fillId="3" borderId="8" xfId="2" applyNumberFormat="1" applyFont="1" applyFill="1" applyBorder="1" applyAlignment="1">
      <alignment horizontal="right" vertical="center" shrinkToFit="1"/>
    </xf>
    <xf numFmtId="181" fontId="12" fillId="3" borderId="14" xfId="2" applyNumberFormat="1" applyFont="1" applyFill="1" applyBorder="1" applyAlignment="1">
      <alignment horizontal="right" vertical="center" shrinkToFit="1"/>
    </xf>
    <xf numFmtId="181" fontId="12" fillId="3" borderId="13" xfId="2" applyNumberFormat="1" applyFont="1" applyFill="1" applyBorder="1" applyAlignment="1">
      <alignment horizontal="right" vertical="center" shrinkToFit="1"/>
    </xf>
    <xf numFmtId="181" fontId="12" fillId="3" borderId="12" xfId="2" applyNumberFormat="1" applyFont="1" applyFill="1" applyBorder="1" applyAlignment="1">
      <alignment horizontal="right" vertical="center" shrinkToFit="1"/>
    </xf>
    <xf numFmtId="0" fontId="12" fillId="2" borderId="3" xfId="2" applyFont="1" applyFill="1" applyBorder="1" applyAlignment="1">
      <alignment horizontal="center" vertical="center" shrinkToFit="1"/>
    </xf>
    <xf numFmtId="0" fontId="12" fillId="2" borderId="4" xfId="2" applyFont="1" applyFill="1" applyBorder="1" applyAlignment="1">
      <alignment horizontal="center" vertical="center" shrinkToFit="1"/>
    </xf>
    <xf numFmtId="181" fontId="12" fillId="3" borderId="3" xfId="2" applyNumberFormat="1" applyFont="1" applyFill="1" applyBorder="1" applyAlignment="1">
      <alignment horizontal="right" vertical="center" shrinkToFit="1"/>
    </xf>
    <xf numFmtId="181" fontId="12" fillId="3" borderId="4" xfId="2" applyNumberFormat="1" applyFont="1" applyFill="1" applyBorder="1" applyAlignment="1">
      <alignment horizontal="right" vertical="center" shrinkToFit="1"/>
    </xf>
    <xf numFmtId="181" fontId="12" fillId="3" borderId="5" xfId="2" applyNumberFormat="1" applyFont="1" applyFill="1" applyBorder="1" applyAlignment="1">
      <alignment horizontal="right" vertical="center" shrinkToFit="1"/>
    </xf>
    <xf numFmtId="0" fontId="12" fillId="0" borderId="20" xfId="2" applyFont="1" applyBorder="1" applyAlignment="1">
      <alignment horizontal="center" vertical="center" shrinkToFit="1"/>
    </xf>
    <xf numFmtId="181" fontId="12" fillId="3" borderId="24" xfId="2" applyNumberFormat="1" applyFont="1" applyFill="1" applyBorder="1" applyAlignment="1">
      <alignment horizontal="right" vertical="center" shrinkToFit="1"/>
    </xf>
    <xf numFmtId="181" fontId="12" fillId="3" borderId="23" xfId="2" applyNumberFormat="1" applyFont="1" applyFill="1" applyBorder="1" applyAlignment="1">
      <alignment horizontal="right" vertical="center" shrinkToFit="1"/>
    </xf>
    <xf numFmtId="181" fontId="12" fillId="3" borderId="22" xfId="2" applyNumberFormat="1" applyFont="1" applyFill="1" applyBorder="1" applyAlignment="1">
      <alignment horizontal="right" vertical="center" shrinkToFit="1"/>
    </xf>
    <xf numFmtId="181" fontId="12" fillId="3" borderId="19" xfId="2" applyNumberFormat="1" applyFont="1" applyFill="1" applyBorder="1" applyAlignment="1">
      <alignment horizontal="right" vertical="center" shrinkToFit="1"/>
    </xf>
    <xf numFmtId="181" fontId="12" fillId="3" borderId="18" xfId="2" applyNumberFormat="1" applyFont="1" applyFill="1" applyBorder="1" applyAlignment="1">
      <alignment horizontal="right" vertical="center" shrinkToFit="1"/>
    </xf>
    <xf numFmtId="181" fontId="12" fillId="3" borderId="17" xfId="2" applyNumberFormat="1" applyFont="1" applyFill="1" applyBorder="1" applyAlignment="1">
      <alignment horizontal="right" vertical="center" shrinkToFit="1"/>
    </xf>
    <xf numFmtId="0" fontId="14" fillId="2" borderId="20"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2" fillId="2" borderId="6" xfId="2" applyFill="1" applyBorder="1" applyAlignment="1">
      <alignment horizontal="center" vertical="center" wrapText="1"/>
    </xf>
    <xf numFmtId="0" fontId="9" fillId="2" borderId="3"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12" fillId="2" borderId="28" xfId="2" applyFont="1" applyFill="1" applyBorder="1" applyAlignment="1">
      <alignment horizontal="center" vertical="center" wrapText="1"/>
    </xf>
    <xf numFmtId="0" fontId="12" fillId="2" borderId="27" xfId="2" applyFont="1" applyFill="1" applyBorder="1" applyAlignment="1">
      <alignment horizontal="center" vertical="center" wrapText="1"/>
    </xf>
    <xf numFmtId="0" fontId="12" fillId="2" borderId="26" xfId="2" applyFont="1" applyFill="1" applyBorder="1" applyAlignment="1">
      <alignment horizontal="center" vertical="center" wrapText="1"/>
    </xf>
    <xf numFmtId="0" fontId="12" fillId="2" borderId="25" xfId="2" applyFont="1" applyFill="1" applyBorder="1" applyAlignment="1">
      <alignment horizontal="center" vertical="center" wrapText="1"/>
    </xf>
    <xf numFmtId="0" fontId="12" fillId="2" borderId="3" xfId="2" applyFont="1" applyFill="1" applyBorder="1" applyAlignment="1">
      <alignment horizontal="center" vertical="center" wrapText="1"/>
    </xf>
    <xf numFmtId="0" fontId="12" fillId="2" borderId="4" xfId="2" applyFont="1" applyFill="1" applyBorder="1" applyAlignment="1">
      <alignment horizontal="center" vertical="center" wrapText="1"/>
    </xf>
    <xf numFmtId="0" fontId="12" fillId="2" borderId="5" xfId="2" applyFont="1" applyFill="1" applyBorder="1" applyAlignment="1">
      <alignment horizontal="center" vertical="center" wrapText="1"/>
    </xf>
    <xf numFmtId="0" fontId="13" fillId="2" borderId="20" xfId="2" applyFont="1" applyFill="1" applyBorder="1" applyAlignment="1">
      <alignment horizontal="center" vertical="center" wrapText="1"/>
    </xf>
    <xf numFmtId="0" fontId="13" fillId="2" borderId="11" xfId="2" applyFont="1" applyFill="1" applyBorder="1" applyAlignment="1">
      <alignment horizontal="center" vertical="center" wrapText="1"/>
    </xf>
    <xf numFmtId="0" fontId="2" fillId="4" borderId="0" xfId="2" applyFill="1" applyAlignment="1" applyProtection="1">
      <alignment horizontal="left" vertical="center"/>
      <protection locked="0"/>
    </xf>
    <xf numFmtId="0" fontId="2" fillId="0" borderId="0" xfId="2" applyAlignment="1">
      <alignment horizontal="right" vertical="center"/>
    </xf>
    <xf numFmtId="0" fontId="36" fillId="2" borderId="6" xfId="2" applyFont="1" applyFill="1" applyBorder="1" applyAlignment="1">
      <alignment horizontal="center" vertical="center" wrapText="1"/>
    </xf>
    <xf numFmtId="0" fontId="37" fillId="0" borderId="0" xfId="2" applyFont="1">
      <alignment vertical="center"/>
    </xf>
    <xf numFmtId="0" fontId="38" fillId="0" borderId="0" xfId="2" applyFont="1" applyAlignment="1">
      <alignment horizontal="center" vertical="center" wrapText="1"/>
    </xf>
    <xf numFmtId="182" fontId="12" fillId="5" borderId="21" xfId="2" applyNumberFormat="1" applyFont="1" applyFill="1" applyBorder="1" applyAlignment="1">
      <alignment vertical="center" shrinkToFit="1"/>
    </xf>
    <xf numFmtId="181" fontId="12" fillId="5" borderId="21" xfId="2" applyNumberFormat="1" applyFont="1" applyFill="1" applyBorder="1" applyAlignment="1">
      <alignment vertical="center" shrinkToFit="1"/>
    </xf>
    <xf numFmtId="182" fontId="12" fillId="5" borderId="7" xfId="2" applyNumberFormat="1" applyFont="1" applyFill="1" applyBorder="1" applyAlignment="1">
      <alignment vertical="center" shrinkToFit="1"/>
    </xf>
    <xf numFmtId="181" fontId="12" fillId="5" borderId="7" xfId="2" applyNumberFormat="1" applyFont="1" applyFill="1" applyBorder="1" applyAlignment="1">
      <alignment vertical="center" shrinkToFit="1"/>
    </xf>
    <xf numFmtId="182" fontId="12" fillId="5" borderId="16" xfId="2" applyNumberFormat="1" applyFont="1" applyFill="1" applyBorder="1" applyAlignment="1">
      <alignment vertical="center" shrinkToFit="1"/>
    </xf>
    <xf numFmtId="181" fontId="12" fillId="5" borderId="16" xfId="2" applyNumberFormat="1" applyFont="1" applyFill="1" applyBorder="1" applyAlignment="1">
      <alignment vertical="center" shrinkToFit="1"/>
    </xf>
    <xf numFmtId="182" fontId="12" fillId="5" borderId="15" xfId="2" applyNumberFormat="1" applyFont="1" applyFill="1" applyBorder="1" applyAlignment="1">
      <alignment vertical="center" shrinkToFit="1"/>
    </xf>
    <xf numFmtId="181" fontId="12" fillId="5" borderId="15" xfId="2" applyNumberFormat="1" applyFont="1" applyFill="1" applyBorder="1" applyAlignment="1">
      <alignment vertical="center" shrinkToFit="1"/>
    </xf>
    <xf numFmtId="180" fontId="12" fillId="5" borderId="21" xfId="2" applyNumberFormat="1" applyFont="1" applyFill="1" applyBorder="1" applyAlignment="1">
      <alignment vertical="center" shrinkToFit="1"/>
    </xf>
    <xf numFmtId="180" fontId="12" fillId="5" borderId="7" xfId="2" applyNumberFormat="1" applyFont="1" applyFill="1" applyBorder="1" applyAlignment="1">
      <alignment vertical="center" shrinkToFit="1"/>
    </xf>
    <xf numFmtId="180" fontId="12" fillId="5" borderId="16" xfId="2" applyNumberFormat="1" applyFont="1" applyFill="1" applyBorder="1" applyAlignment="1">
      <alignment vertical="center" shrinkToFit="1"/>
    </xf>
    <xf numFmtId="180" fontId="12" fillId="5" borderId="15" xfId="2" applyNumberFormat="1" applyFont="1" applyFill="1" applyBorder="1" applyAlignment="1">
      <alignment vertical="center" shrinkToFit="1"/>
    </xf>
    <xf numFmtId="181" fontId="12" fillId="3" borderId="2" xfId="2" applyNumberFormat="1" applyFont="1" applyFill="1" applyBorder="1" applyAlignment="1">
      <alignment vertical="center" shrinkToFit="1"/>
    </xf>
    <xf numFmtId="180" fontId="12" fillId="3" borderId="2" xfId="2" applyNumberFormat="1" applyFont="1" applyFill="1" applyBorder="1" applyAlignment="1">
      <alignment vertical="center" shrinkToFit="1"/>
    </xf>
    <xf numFmtId="0" fontId="7" fillId="5" borderId="3" xfId="2" applyFont="1" applyFill="1" applyBorder="1" applyAlignment="1">
      <alignment horizontal="left" vertical="top" wrapText="1"/>
    </xf>
    <xf numFmtId="0" fontId="7" fillId="5" borderId="4" xfId="2" applyFont="1" applyFill="1" applyBorder="1" applyAlignment="1">
      <alignment horizontal="left" vertical="top" wrapText="1"/>
    </xf>
    <xf numFmtId="0" fontId="7" fillId="5" borderId="5" xfId="2" applyFont="1" applyFill="1" applyBorder="1" applyAlignment="1">
      <alignment horizontal="left" vertical="top" wrapText="1"/>
    </xf>
    <xf numFmtId="0" fontId="23" fillId="5" borderId="1" xfId="15" applyFont="1" applyFill="1" applyBorder="1" applyProtection="1">
      <alignment vertical="center"/>
      <protection locked="0"/>
    </xf>
    <xf numFmtId="0" fontId="23" fillId="5" borderId="4" xfId="15" applyFont="1" applyFill="1" applyBorder="1" applyProtection="1">
      <alignment vertical="center"/>
      <protection locked="0"/>
    </xf>
    <xf numFmtId="0" fontId="23" fillId="5" borderId="0" xfId="15" applyFont="1" applyFill="1" applyAlignment="1" applyProtection="1">
      <alignment horizontal="left" vertical="center"/>
      <protection locked="0"/>
    </xf>
    <xf numFmtId="0" fontId="23" fillId="5" borderId="4" xfId="15" applyFont="1" applyFill="1" applyBorder="1">
      <alignment vertical="center"/>
    </xf>
  </cellXfs>
  <cellStyles count="16">
    <cellStyle name="桁区切り" xfId="1" builtinId="6"/>
    <cellStyle name="桁区切り 2 2" xfId="7" xr:uid="{C61F7062-3BC8-4D20-829B-09FAF7EA800C}"/>
    <cellStyle name="桁区切り 2 3" xfId="12" xr:uid="{73BBA4C4-E082-40C1-90B4-8B0086EEF63D}"/>
    <cellStyle name="桁区切り 7" xfId="11" xr:uid="{0629CDC0-E1A2-4CB6-8C58-0EFF0A25F0B1}"/>
    <cellStyle name="通貨 2" xfId="6" xr:uid="{2C11B942-8217-447D-833B-91AD8A6F146D}"/>
    <cellStyle name="標準" xfId="0" builtinId="0"/>
    <cellStyle name="標準 13" xfId="13" xr:uid="{DB5E7D0C-C3CA-4C94-9811-27A68DF7F5BA}"/>
    <cellStyle name="標準 14" xfId="10" xr:uid="{EE786CB4-844E-4D96-9D64-A13A04F2C736}"/>
    <cellStyle name="標準 17" xfId="14" xr:uid="{4746E224-2267-4AD4-B0FB-235773CDA136}"/>
    <cellStyle name="標準 2" xfId="15" xr:uid="{D875A19D-9012-4F22-9517-96D06876F915}"/>
    <cellStyle name="標準 2 2" xfId="5" xr:uid="{7F98BA6D-3CF7-4F6A-9199-0CDFD8B583BC}"/>
    <cellStyle name="標準 5 5 3" xfId="9" xr:uid="{F8BC0244-38D7-48D7-B576-4C77ACAF821A}"/>
    <cellStyle name="標準 5 6 2" xfId="8" xr:uid="{817E335B-6C86-4F31-82AD-1536D589695E}"/>
    <cellStyle name="標準 7" xfId="2" xr:uid="{D3926D31-A76A-440B-9D03-5D52D07138D7}"/>
    <cellStyle name="標準 8" xfId="3" xr:uid="{281A2E1A-A4AA-45ED-A6C6-9E667E8F4E16}"/>
    <cellStyle name="標準 9" xfId="4" xr:uid="{3B3B1BB3-6238-4A63-8072-6508D61E36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13</xdr:col>
      <xdr:colOff>375509</xdr:colOff>
      <xdr:row>4</xdr:row>
      <xdr:rowOff>765811</xdr:rowOff>
    </xdr:from>
    <xdr:to>
      <xdr:col>20</xdr:col>
      <xdr:colOff>392206</xdr:colOff>
      <xdr:row>4</xdr:row>
      <xdr:rowOff>1400736</xdr:rowOff>
    </xdr:to>
    <xdr:sp macro="" textlink="">
      <xdr:nvSpPr>
        <xdr:cNvPr id="2" name="テキスト ボックス 1">
          <a:extLst>
            <a:ext uri="{FF2B5EF4-FFF2-40B4-BE49-F238E27FC236}">
              <a16:creationId xmlns:a16="http://schemas.microsoft.com/office/drawing/2014/main" id="{ED171C52-93C7-E879-F8E7-305E67D8354A}"/>
            </a:ext>
          </a:extLst>
        </xdr:cNvPr>
        <xdr:cNvSpPr txBox="1"/>
      </xdr:nvSpPr>
      <xdr:spPr>
        <a:xfrm>
          <a:off x="10303921" y="1953635"/>
          <a:ext cx="3624991" cy="63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kern="1200"/>
            <a:t>黄色セルに入力してください。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nlsv\&#29983;&#28079;&#23398;&#32722;&#35506;&#20849;&#36890;\&#23478;&#24237;&#25391;&#33288;\&#12415;&#12406;&#65306;&#12487;&#12473;&#12463;&#12488;&#12483;&#12503;&#12501;&#12457;&#12523;&#12480;&#12540;\&#37117;&#36947;&#24220;&#30476;&#29031;&#20250;\&#20877;&#22996;&#35351;&#21332;&#35696;&#20250;&#35519;&#12409;\&#65296;&#65304;&#33576;&#22478;&#30476;&#65306;&#21029;&#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１"/>
      <sheetName val="集計表２"/>
      <sheetName val="Sheet2"/>
      <sheetName val="リスト参照"/>
      <sheetName val="Sheet1"/>
      <sheetName val="様式2-1-①・②"/>
      <sheetName val="リスト"/>
      <sheetName val="参考"/>
      <sheetName val="Sheet3"/>
    </sheetNames>
    <sheetDataSet>
      <sheetData sheetId="0" refreshError="1"/>
      <sheetData sheetId="1" refreshError="1">
        <row r="4">
          <cell r="E4" t="str">
            <v>協議会</v>
          </cell>
          <cell r="F4" t="str">
            <v>サポーターリーダー</v>
          </cell>
          <cell r="G4">
            <v>0</v>
          </cell>
          <cell r="H4">
            <v>0</v>
          </cell>
          <cell r="I4">
            <v>0</v>
          </cell>
          <cell r="J4">
            <v>0</v>
          </cell>
          <cell r="K4">
            <v>0</v>
          </cell>
          <cell r="L4">
            <v>0</v>
          </cell>
          <cell r="M4">
            <v>0</v>
          </cell>
          <cell r="N4">
            <v>0</v>
          </cell>
          <cell r="O4">
            <v>0</v>
          </cell>
          <cell r="P4">
            <v>0</v>
          </cell>
          <cell r="Q4">
            <v>0</v>
          </cell>
          <cell r="R4" t="str">
            <v>サポーターリーダー</v>
          </cell>
        </row>
        <row r="5">
          <cell r="C5" t="str">
            <v>諸謝金</v>
          </cell>
          <cell r="D5" t="str">
            <v>旅費</v>
          </cell>
          <cell r="E5" t="str">
            <v>消耗品費</v>
          </cell>
          <cell r="F5" t="str">
            <v>印刷製本</v>
          </cell>
          <cell r="G5" t="str">
            <v>通信運搬</v>
          </cell>
          <cell r="H5" t="str">
            <v>借料損料</v>
          </cell>
          <cell r="I5" t="str">
            <v>会議費</v>
          </cell>
          <cell r="J5" t="str">
            <v>賃金</v>
          </cell>
          <cell r="K5" t="str">
            <v>保険料</v>
          </cell>
          <cell r="L5" t="str">
            <v>雑役務</v>
          </cell>
          <cell r="M5" t="str">
            <v>小計</v>
          </cell>
          <cell r="N5" t="str">
            <v>講座数</v>
          </cell>
          <cell r="O5" t="str">
            <v>リーダー</v>
          </cell>
          <cell r="P5" t="str">
            <v>諸謝金</v>
          </cell>
          <cell r="Q5" t="str">
            <v>旅費</v>
          </cell>
          <cell r="R5" t="str">
            <v>消耗品費</v>
          </cell>
          <cell r="S5" t="str">
            <v>印刷製本</v>
          </cell>
          <cell r="T5" t="str">
            <v>通信運搬</v>
          </cell>
          <cell r="U5" t="str">
            <v>借料損料</v>
          </cell>
          <cell r="V5" t="str">
            <v>会議費</v>
          </cell>
          <cell r="W5" t="str">
            <v>賃金</v>
          </cell>
          <cell r="X5" t="str">
            <v>保険料</v>
          </cell>
          <cell r="Y5" t="str">
            <v>雑役務</v>
          </cell>
          <cell r="Z5" t="str">
            <v>小計</v>
          </cell>
          <cell r="AA5" t="str">
            <v>講座数</v>
          </cell>
          <cell r="AB5" t="str">
            <v>総回数</v>
          </cell>
          <cell r="AC5" t="str">
            <v>諸謝金</v>
          </cell>
          <cell r="AD5" t="str">
            <v>旅費</v>
          </cell>
        </row>
        <row r="6">
          <cell r="A6">
            <v>1</v>
          </cell>
          <cell r="B6" t="str">
            <v>　水戸市</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row>
        <row r="7">
          <cell r="A7">
            <v>2</v>
          </cell>
          <cell r="B7" t="str">
            <v>　日立市</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row>
        <row r="8">
          <cell r="A8">
            <v>3</v>
          </cell>
          <cell r="B8" t="str">
            <v>　土浦市</v>
          </cell>
          <cell r="C8">
            <v>18000</v>
          </cell>
          <cell r="D8">
            <v>10600</v>
          </cell>
          <cell r="E8">
            <v>10600</v>
          </cell>
          <cell r="F8">
            <v>37217</v>
          </cell>
          <cell r="G8">
            <v>0</v>
          </cell>
          <cell r="H8">
            <v>17</v>
          </cell>
          <cell r="I8">
            <v>8617</v>
          </cell>
          <cell r="J8">
            <v>119000</v>
          </cell>
          <cell r="K8">
            <v>0</v>
          </cell>
          <cell r="L8">
            <v>0</v>
          </cell>
          <cell r="M8">
            <v>37217</v>
          </cell>
          <cell r="N8">
            <v>0</v>
          </cell>
          <cell r="O8">
            <v>0</v>
          </cell>
          <cell r="P8">
            <v>0</v>
          </cell>
          <cell r="Q8">
            <v>0</v>
          </cell>
          <cell r="R8">
            <v>0</v>
          </cell>
          <cell r="S8">
            <v>0</v>
          </cell>
          <cell r="T8">
            <v>0</v>
          </cell>
          <cell r="U8">
            <v>0</v>
          </cell>
          <cell r="V8">
            <v>0</v>
          </cell>
          <cell r="W8">
            <v>0</v>
          </cell>
          <cell r="X8">
            <v>0</v>
          </cell>
          <cell r="Y8">
            <v>0</v>
          </cell>
          <cell r="Z8">
            <v>0</v>
          </cell>
          <cell r="AA8">
            <v>17</v>
          </cell>
          <cell r="AB8">
            <v>17</v>
          </cell>
          <cell r="AC8">
            <v>119000</v>
          </cell>
        </row>
        <row r="9">
          <cell r="A9">
            <v>4</v>
          </cell>
          <cell r="B9" t="str">
            <v>　古河市</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row>
        <row r="10">
          <cell r="A10">
            <v>5</v>
          </cell>
          <cell r="B10" t="str">
            <v>　石岡市</v>
          </cell>
          <cell r="C10">
            <v>18000</v>
          </cell>
          <cell r="D10">
            <v>2000</v>
          </cell>
          <cell r="E10">
            <v>2000</v>
          </cell>
          <cell r="F10">
            <v>0</v>
          </cell>
          <cell r="G10">
            <v>13</v>
          </cell>
          <cell r="H10">
            <v>13</v>
          </cell>
          <cell r="I10">
            <v>195000</v>
          </cell>
          <cell r="J10">
            <v>0</v>
          </cell>
          <cell r="K10">
            <v>0</v>
          </cell>
          <cell r="L10">
            <v>0</v>
          </cell>
          <cell r="M10">
            <v>20000</v>
          </cell>
          <cell r="N10">
            <v>0</v>
          </cell>
          <cell r="O10">
            <v>0</v>
          </cell>
          <cell r="P10">
            <v>0</v>
          </cell>
          <cell r="Q10">
            <v>0</v>
          </cell>
          <cell r="R10">
            <v>0</v>
          </cell>
          <cell r="S10">
            <v>0</v>
          </cell>
          <cell r="T10">
            <v>0</v>
          </cell>
          <cell r="U10">
            <v>0</v>
          </cell>
          <cell r="V10">
            <v>0</v>
          </cell>
          <cell r="W10">
            <v>0</v>
          </cell>
          <cell r="X10">
            <v>0</v>
          </cell>
          <cell r="Y10">
            <v>0</v>
          </cell>
          <cell r="Z10">
            <v>0</v>
          </cell>
          <cell r="AA10">
            <v>13</v>
          </cell>
          <cell r="AB10">
            <v>13</v>
          </cell>
          <cell r="AC10">
            <v>195000</v>
          </cell>
        </row>
        <row r="11">
          <cell r="A11">
            <v>6</v>
          </cell>
          <cell r="B11" t="str">
            <v>　下館市</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7</v>
          </cell>
          <cell r="B12" t="str">
            <v>　結城市</v>
          </cell>
          <cell r="C12">
            <v>4000</v>
          </cell>
          <cell r="D12">
            <v>4000</v>
          </cell>
          <cell r="E12">
            <v>4000</v>
          </cell>
          <cell r="F12">
            <v>18000</v>
          </cell>
          <cell r="G12">
            <v>4000</v>
          </cell>
          <cell r="H12">
            <v>2000</v>
          </cell>
          <cell r="I12">
            <v>18000</v>
          </cell>
          <cell r="J12">
            <v>10</v>
          </cell>
          <cell r="K12">
            <v>50000</v>
          </cell>
          <cell r="L12">
            <v>2000</v>
          </cell>
          <cell r="M12">
            <v>28000</v>
          </cell>
          <cell r="N12">
            <v>0</v>
          </cell>
          <cell r="O12">
            <v>0</v>
          </cell>
          <cell r="P12">
            <v>0</v>
          </cell>
          <cell r="Q12">
            <v>0</v>
          </cell>
          <cell r="R12">
            <v>0</v>
          </cell>
          <cell r="S12">
            <v>0</v>
          </cell>
          <cell r="T12">
            <v>0</v>
          </cell>
          <cell r="U12">
            <v>0</v>
          </cell>
          <cell r="V12">
            <v>0</v>
          </cell>
          <cell r="W12">
            <v>0</v>
          </cell>
          <cell r="X12">
            <v>0</v>
          </cell>
          <cell r="Y12">
            <v>0</v>
          </cell>
          <cell r="Z12">
            <v>0</v>
          </cell>
          <cell r="AA12">
            <v>10</v>
          </cell>
          <cell r="AB12">
            <v>10</v>
          </cell>
          <cell r="AC12">
            <v>50000</v>
          </cell>
          <cell r="AD12">
            <v>2000</v>
          </cell>
        </row>
        <row r="13">
          <cell r="A13">
            <v>8</v>
          </cell>
          <cell r="B13" t="str">
            <v>　龍ヶ崎市</v>
          </cell>
          <cell r="C13">
            <v>8000</v>
          </cell>
          <cell r="D13">
            <v>8000</v>
          </cell>
          <cell r="E13">
            <v>35000</v>
          </cell>
          <cell r="F13">
            <v>100000</v>
          </cell>
          <cell r="G13">
            <v>18240</v>
          </cell>
          <cell r="H13">
            <v>0</v>
          </cell>
          <cell r="I13">
            <v>17</v>
          </cell>
          <cell r="J13">
            <v>17</v>
          </cell>
          <cell r="K13">
            <v>340000</v>
          </cell>
          <cell r="L13">
            <v>0</v>
          </cell>
          <cell r="M13">
            <v>161240</v>
          </cell>
          <cell r="N13">
            <v>0</v>
          </cell>
          <cell r="O13">
            <v>0</v>
          </cell>
          <cell r="P13">
            <v>0</v>
          </cell>
          <cell r="Q13">
            <v>0</v>
          </cell>
          <cell r="R13">
            <v>0</v>
          </cell>
          <cell r="S13">
            <v>0</v>
          </cell>
          <cell r="T13">
            <v>0</v>
          </cell>
          <cell r="U13">
            <v>0</v>
          </cell>
          <cell r="V13">
            <v>0</v>
          </cell>
          <cell r="W13">
            <v>0</v>
          </cell>
          <cell r="X13">
            <v>0</v>
          </cell>
          <cell r="Y13">
            <v>0</v>
          </cell>
          <cell r="Z13">
            <v>0</v>
          </cell>
          <cell r="AA13">
            <v>17</v>
          </cell>
          <cell r="AB13">
            <v>17</v>
          </cell>
          <cell r="AC13">
            <v>340000</v>
          </cell>
        </row>
        <row r="14">
          <cell r="A14">
            <v>9</v>
          </cell>
          <cell r="B14" t="str">
            <v>　下妻市</v>
          </cell>
          <cell r="C14">
            <v>32000</v>
          </cell>
          <cell r="D14">
            <v>20000</v>
          </cell>
          <cell r="E14">
            <v>4800</v>
          </cell>
          <cell r="F14">
            <v>20000</v>
          </cell>
          <cell r="G14">
            <v>0</v>
          </cell>
          <cell r="H14">
            <v>2</v>
          </cell>
          <cell r="I14">
            <v>4800</v>
          </cell>
          <cell r="J14">
            <v>52000</v>
          </cell>
          <cell r="K14">
            <v>0</v>
          </cell>
          <cell r="L14">
            <v>0</v>
          </cell>
          <cell r="M14">
            <v>56800</v>
          </cell>
          <cell r="N14">
            <v>0</v>
          </cell>
          <cell r="O14">
            <v>0</v>
          </cell>
          <cell r="P14">
            <v>0</v>
          </cell>
          <cell r="Q14">
            <v>0</v>
          </cell>
          <cell r="R14">
            <v>0</v>
          </cell>
          <cell r="S14">
            <v>0</v>
          </cell>
          <cell r="T14">
            <v>0</v>
          </cell>
          <cell r="U14">
            <v>0</v>
          </cell>
          <cell r="V14">
            <v>0</v>
          </cell>
          <cell r="W14">
            <v>0</v>
          </cell>
          <cell r="X14">
            <v>0</v>
          </cell>
          <cell r="Y14">
            <v>0</v>
          </cell>
          <cell r="Z14">
            <v>0</v>
          </cell>
          <cell r="AA14">
            <v>2</v>
          </cell>
          <cell r="AB14">
            <v>2</v>
          </cell>
          <cell r="AC14">
            <v>52000</v>
          </cell>
        </row>
        <row r="15">
          <cell r="A15">
            <v>10</v>
          </cell>
          <cell r="B15" t="str">
            <v>　水海道市</v>
          </cell>
          <cell r="C15">
            <v>30000</v>
          </cell>
          <cell r="D15">
            <v>3000</v>
          </cell>
          <cell r="E15">
            <v>3000</v>
          </cell>
          <cell r="F15">
            <v>0</v>
          </cell>
          <cell r="G15">
            <v>32</v>
          </cell>
          <cell r="H15">
            <v>32</v>
          </cell>
          <cell r="I15">
            <v>420000</v>
          </cell>
          <cell r="J15">
            <v>0</v>
          </cell>
          <cell r="K15">
            <v>0</v>
          </cell>
          <cell r="L15">
            <v>0</v>
          </cell>
          <cell r="M15">
            <v>33000</v>
          </cell>
          <cell r="N15">
            <v>0</v>
          </cell>
          <cell r="O15">
            <v>0</v>
          </cell>
          <cell r="P15">
            <v>0</v>
          </cell>
          <cell r="Q15">
            <v>0</v>
          </cell>
          <cell r="R15">
            <v>0</v>
          </cell>
          <cell r="S15">
            <v>0</v>
          </cell>
          <cell r="T15">
            <v>0</v>
          </cell>
          <cell r="U15">
            <v>0</v>
          </cell>
          <cell r="V15">
            <v>0</v>
          </cell>
          <cell r="W15">
            <v>0</v>
          </cell>
          <cell r="X15">
            <v>0</v>
          </cell>
          <cell r="Y15">
            <v>0</v>
          </cell>
          <cell r="Z15">
            <v>0</v>
          </cell>
          <cell r="AA15">
            <v>32</v>
          </cell>
          <cell r="AB15">
            <v>32</v>
          </cell>
          <cell r="AC15">
            <v>420000</v>
          </cell>
        </row>
        <row r="16">
          <cell r="A16">
            <v>11</v>
          </cell>
          <cell r="B16" t="str">
            <v>　常陸太田市</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12</v>
          </cell>
          <cell r="B17" t="str">
            <v xml:space="preserve">  高萩市</v>
          </cell>
          <cell r="C17">
            <v>65600</v>
          </cell>
          <cell r="D17">
            <v>3200</v>
          </cell>
          <cell r="E17">
            <v>8400</v>
          </cell>
          <cell r="F17">
            <v>77200</v>
          </cell>
          <cell r="G17">
            <v>3200</v>
          </cell>
          <cell r="H17">
            <v>15</v>
          </cell>
          <cell r="I17">
            <v>8400</v>
          </cell>
          <cell r="J17">
            <v>75000</v>
          </cell>
          <cell r="K17">
            <v>0</v>
          </cell>
          <cell r="L17">
            <v>0</v>
          </cell>
          <cell r="M17">
            <v>77200</v>
          </cell>
          <cell r="N17">
            <v>0</v>
          </cell>
          <cell r="O17">
            <v>0</v>
          </cell>
          <cell r="P17">
            <v>0</v>
          </cell>
          <cell r="Q17">
            <v>0</v>
          </cell>
          <cell r="R17">
            <v>0</v>
          </cell>
          <cell r="S17">
            <v>0</v>
          </cell>
          <cell r="T17">
            <v>0</v>
          </cell>
          <cell r="U17">
            <v>0</v>
          </cell>
          <cell r="V17">
            <v>0</v>
          </cell>
          <cell r="W17">
            <v>0</v>
          </cell>
          <cell r="X17">
            <v>0</v>
          </cell>
          <cell r="Y17">
            <v>0</v>
          </cell>
          <cell r="Z17">
            <v>0</v>
          </cell>
          <cell r="AA17">
            <v>15</v>
          </cell>
          <cell r="AB17">
            <v>15</v>
          </cell>
          <cell r="AC17">
            <v>75000</v>
          </cell>
        </row>
        <row r="18">
          <cell r="A18">
            <v>13</v>
          </cell>
          <cell r="B18" t="str">
            <v>　北茨城市</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19">
          <cell r="A19">
            <v>14</v>
          </cell>
          <cell r="B19" t="str">
            <v>　笠間市</v>
          </cell>
          <cell r="C19">
            <v>0</v>
          </cell>
          <cell r="D19">
            <v>0</v>
          </cell>
          <cell r="E19">
            <v>15</v>
          </cell>
          <cell r="F19">
            <v>15</v>
          </cell>
          <cell r="G19">
            <v>100000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15</v>
          </cell>
          <cell r="AB19">
            <v>15</v>
          </cell>
          <cell r="AC19">
            <v>100000</v>
          </cell>
        </row>
        <row r="20">
          <cell r="A20">
            <v>15</v>
          </cell>
          <cell r="B20" t="str">
            <v>　取手市</v>
          </cell>
          <cell r="C20">
            <v>21600</v>
          </cell>
          <cell r="D20">
            <v>21600</v>
          </cell>
          <cell r="E20">
            <v>0</v>
          </cell>
          <cell r="F20">
            <v>36</v>
          </cell>
          <cell r="G20">
            <v>36</v>
          </cell>
          <cell r="H20">
            <v>303000</v>
          </cell>
          <cell r="I20">
            <v>21600</v>
          </cell>
          <cell r="J20">
            <v>0</v>
          </cell>
          <cell r="K20">
            <v>0</v>
          </cell>
          <cell r="L20">
            <v>0</v>
          </cell>
          <cell r="M20">
            <v>21600</v>
          </cell>
          <cell r="N20">
            <v>0</v>
          </cell>
          <cell r="O20">
            <v>0</v>
          </cell>
          <cell r="P20">
            <v>0</v>
          </cell>
          <cell r="Q20">
            <v>0</v>
          </cell>
          <cell r="R20">
            <v>0</v>
          </cell>
          <cell r="S20">
            <v>0</v>
          </cell>
          <cell r="T20">
            <v>0</v>
          </cell>
          <cell r="U20">
            <v>0</v>
          </cell>
          <cell r="V20">
            <v>0</v>
          </cell>
          <cell r="W20">
            <v>0</v>
          </cell>
          <cell r="X20">
            <v>0</v>
          </cell>
          <cell r="Y20">
            <v>0</v>
          </cell>
          <cell r="Z20">
            <v>0</v>
          </cell>
          <cell r="AA20">
            <v>36</v>
          </cell>
          <cell r="AB20">
            <v>36</v>
          </cell>
          <cell r="AC20">
            <v>303000</v>
          </cell>
        </row>
        <row r="21">
          <cell r="A21">
            <v>16</v>
          </cell>
          <cell r="B21" t="str">
            <v>　岩井市</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A22">
            <v>17</v>
          </cell>
          <cell r="B22" t="str">
            <v>　牛久市</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A23">
            <v>18</v>
          </cell>
          <cell r="B23" t="str">
            <v>　つくば市</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A24">
            <v>19</v>
          </cell>
          <cell r="B24" t="str">
            <v>　ひたちなか市</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20</v>
          </cell>
          <cell r="B25" t="str">
            <v>　鹿嶋市</v>
          </cell>
          <cell r="C25">
            <v>2000</v>
          </cell>
          <cell r="D25">
            <v>2000</v>
          </cell>
          <cell r="E25">
            <v>2000</v>
          </cell>
          <cell r="F25">
            <v>21</v>
          </cell>
          <cell r="G25">
            <v>21</v>
          </cell>
          <cell r="H25">
            <v>392000</v>
          </cell>
          <cell r="I25">
            <v>0</v>
          </cell>
          <cell r="J25">
            <v>0</v>
          </cell>
          <cell r="K25">
            <v>0</v>
          </cell>
          <cell r="L25">
            <v>0</v>
          </cell>
          <cell r="M25">
            <v>2000</v>
          </cell>
          <cell r="N25">
            <v>0</v>
          </cell>
          <cell r="O25">
            <v>0</v>
          </cell>
          <cell r="P25">
            <v>0</v>
          </cell>
          <cell r="Q25">
            <v>0</v>
          </cell>
          <cell r="R25">
            <v>0</v>
          </cell>
          <cell r="S25">
            <v>0</v>
          </cell>
          <cell r="T25">
            <v>0</v>
          </cell>
          <cell r="U25">
            <v>0</v>
          </cell>
          <cell r="V25">
            <v>0</v>
          </cell>
          <cell r="W25">
            <v>0</v>
          </cell>
          <cell r="X25">
            <v>0</v>
          </cell>
          <cell r="Y25">
            <v>0</v>
          </cell>
          <cell r="Z25">
            <v>0</v>
          </cell>
          <cell r="AA25">
            <v>21</v>
          </cell>
          <cell r="AB25">
            <v>21</v>
          </cell>
          <cell r="AC25">
            <v>392000</v>
          </cell>
        </row>
        <row r="26">
          <cell r="A26">
            <v>21</v>
          </cell>
          <cell r="B26" t="str">
            <v>　潮来市</v>
          </cell>
          <cell r="C26">
            <v>18000</v>
          </cell>
          <cell r="D26">
            <v>10000</v>
          </cell>
          <cell r="E26">
            <v>28000</v>
          </cell>
          <cell r="F26">
            <v>0</v>
          </cell>
          <cell r="G26">
            <v>15</v>
          </cell>
          <cell r="H26">
            <v>16</v>
          </cell>
          <cell r="I26">
            <v>10000</v>
          </cell>
          <cell r="J26">
            <v>0</v>
          </cell>
          <cell r="K26">
            <v>0</v>
          </cell>
          <cell r="L26">
            <v>0</v>
          </cell>
          <cell r="M26">
            <v>28000</v>
          </cell>
          <cell r="N26">
            <v>0</v>
          </cell>
          <cell r="O26">
            <v>0</v>
          </cell>
          <cell r="P26">
            <v>0</v>
          </cell>
          <cell r="Q26">
            <v>0</v>
          </cell>
          <cell r="R26">
            <v>0</v>
          </cell>
          <cell r="S26">
            <v>0</v>
          </cell>
          <cell r="T26">
            <v>0</v>
          </cell>
          <cell r="U26">
            <v>0</v>
          </cell>
          <cell r="V26">
            <v>0</v>
          </cell>
          <cell r="W26">
            <v>0</v>
          </cell>
          <cell r="X26">
            <v>0</v>
          </cell>
          <cell r="Y26">
            <v>0</v>
          </cell>
          <cell r="Z26">
            <v>0</v>
          </cell>
          <cell r="AA26">
            <v>15</v>
          </cell>
          <cell r="AB26">
            <v>16</v>
          </cell>
          <cell r="AC26">
            <v>100000</v>
          </cell>
        </row>
        <row r="27">
          <cell r="A27">
            <v>22</v>
          </cell>
          <cell r="B27" t="str">
            <v>　守谷市</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小　　計</v>
          </cell>
          <cell r="C28">
            <v>181600</v>
          </cell>
          <cell r="D28">
            <v>8000</v>
          </cell>
          <cell r="E28">
            <v>56600</v>
          </cell>
          <cell r="F28">
            <v>120000</v>
          </cell>
          <cell r="G28">
            <v>25440</v>
          </cell>
          <cell r="H28">
            <v>2000</v>
          </cell>
          <cell r="I28">
            <v>71417</v>
          </cell>
          <cell r="J28">
            <v>0</v>
          </cell>
          <cell r="K28">
            <v>0</v>
          </cell>
          <cell r="L28">
            <v>0</v>
          </cell>
          <cell r="M28">
            <v>465057</v>
          </cell>
          <cell r="N28">
            <v>0</v>
          </cell>
          <cell r="O28">
            <v>0</v>
          </cell>
          <cell r="P28">
            <v>0</v>
          </cell>
          <cell r="Q28">
            <v>0</v>
          </cell>
          <cell r="R28">
            <v>0</v>
          </cell>
          <cell r="S28">
            <v>0</v>
          </cell>
          <cell r="T28">
            <v>0</v>
          </cell>
          <cell r="U28">
            <v>0</v>
          </cell>
          <cell r="V28">
            <v>0</v>
          </cell>
          <cell r="W28">
            <v>0</v>
          </cell>
          <cell r="X28">
            <v>0</v>
          </cell>
          <cell r="Y28">
            <v>0</v>
          </cell>
          <cell r="Z28">
            <v>0</v>
          </cell>
          <cell r="AA28">
            <v>193</v>
          </cell>
          <cell r="AB28">
            <v>194</v>
          </cell>
          <cell r="AC28">
            <v>2146000</v>
          </cell>
          <cell r="AD28">
            <v>2000</v>
          </cell>
        </row>
        <row r="29">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A32">
            <v>23</v>
          </cell>
          <cell r="B32" t="str">
            <v>　茨城町</v>
          </cell>
          <cell r="C32">
            <v>16000</v>
          </cell>
          <cell r="D32">
            <v>2000</v>
          </cell>
          <cell r="E32">
            <v>2000</v>
          </cell>
          <cell r="F32">
            <v>20000</v>
          </cell>
          <cell r="G32">
            <v>0</v>
          </cell>
          <cell r="H32">
            <v>13</v>
          </cell>
          <cell r="I32">
            <v>2000</v>
          </cell>
          <cell r="J32">
            <v>190000</v>
          </cell>
          <cell r="K32">
            <v>0</v>
          </cell>
          <cell r="L32">
            <v>0</v>
          </cell>
          <cell r="M32">
            <v>20000</v>
          </cell>
          <cell r="N32">
            <v>0</v>
          </cell>
          <cell r="O32">
            <v>0</v>
          </cell>
          <cell r="P32">
            <v>0</v>
          </cell>
          <cell r="Q32">
            <v>0</v>
          </cell>
          <cell r="R32">
            <v>0</v>
          </cell>
          <cell r="S32">
            <v>0</v>
          </cell>
          <cell r="T32">
            <v>0</v>
          </cell>
          <cell r="U32">
            <v>0</v>
          </cell>
          <cell r="V32">
            <v>0</v>
          </cell>
          <cell r="W32">
            <v>0</v>
          </cell>
          <cell r="X32">
            <v>0</v>
          </cell>
          <cell r="Y32">
            <v>0</v>
          </cell>
          <cell r="Z32">
            <v>0</v>
          </cell>
          <cell r="AA32">
            <v>13</v>
          </cell>
          <cell r="AB32">
            <v>13</v>
          </cell>
          <cell r="AC32">
            <v>190000</v>
          </cell>
        </row>
        <row r="33">
          <cell r="A33">
            <v>24</v>
          </cell>
          <cell r="B33" t="str">
            <v>　小川町</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A34">
            <v>25</v>
          </cell>
          <cell r="B34" t="str">
            <v>　美野里町</v>
          </cell>
          <cell r="C34">
            <v>157500</v>
          </cell>
          <cell r="D34">
            <v>16754</v>
          </cell>
          <cell r="E34">
            <v>16754</v>
          </cell>
          <cell r="F34">
            <v>6300</v>
          </cell>
          <cell r="G34">
            <v>4000</v>
          </cell>
          <cell r="H34">
            <v>0</v>
          </cell>
          <cell r="I34">
            <v>6300</v>
          </cell>
          <cell r="J34">
            <v>4</v>
          </cell>
          <cell r="K34">
            <v>40000</v>
          </cell>
          <cell r="L34">
            <v>4400</v>
          </cell>
          <cell r="M34">
            <v>184554</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4</v>
          </cell>
          <cell r="AC34">
            <v>40000</v>
          </cell>
          <cell r="AD34">
            <v>4400</v>
          </cell>
        </row>
        <row r="35">
          <cell r="A35">
            <v>26</v>
          </cell>
          <cell r="B35" t="str">
            <v>　内原町</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27</v>
          </cell>
          <cell r="B36" t="str">
            <v>　常北町</v>
          </cell>
          <cell r="C36">
            <v>7200</v>
          </cell>
          <cell r="D36">
            <v>7200</v>
          </cell>
          <cell r="E36">
            <v>0</v>
          </cell>
          <cell r="F36">
            <v>4</v>
          </cell>
          <cell r="G36">
            <v>4</v>
          </cell>
          <cell r="H36">
            <v>28000</v>
          </cell>
          <cell r="I36">
            <v>7200</v>
          </cell>
          <cell r="J36">
            <v>0</v>
          </cell>
          <cell r="K36">
            <v>0</v>
          </cell>
          <cell r="L36">
            <v>0</v>
          </cell>
          <cell r="M36">
            <v>7200</v>
          </cell>
          <cell r="N36">
            <v>0</v>
          </cell>
          <cell r="O36">
            <v>0</v>
          </cell>
          <cell r="P36">
            <v>0</v>
          </cell>
          <cell r="Q36">
            <v>0</v>
          </cell>
          <cell r="R36">
            <v>0</v>
          </cell>
          <cell r="S36">
            <v>0</v>
          </cell>
          <cell r="T36">
            <v>0</v>
          </cell>
          <cell r="U36">
            <v>0</v>
          </cell>
          <cell r="V36">
            <v>0</v>
          </cell>
          <cell r="W36">
            <v>0</v>
          </cell>
          <cell r="X36">
            <v>0</v>
          </cell>
          <cell r="Y36">
            <v>0</v>
          </cell>
          <cell r="Z36">
            <v>0</v>
          </cell>
          <cell r="AA36">
            <v>4</v>
          </cell>
          <cell r="AB36">
            <v>4</v>
          </cell>
          <cell r="AC36">
            <v>28000</v>
          </cell>
        </row>
        <row r="37">
          <cell r="A37">
            <v>28</v>
          </cell>
          <cell r="B37" t="str">
            <v>　大洗町</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row>
        <row r="38">
          <cell r="A38">
            <v>29</v>
          </cell>
          <cell r="B38" t="str">
            <v>　友部町</v>
          </cell>
          <cell r="C38">
            <v>0</v>
          </cell>
          <cell r="D38">
            <v>0</v>
          </cell>
          <cell r="E38">
            <v>7</v>
          </cell>
          <cell r="F38">
            <v>7</v>
          </cell>
          <cell r="G38">
            <v>120000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7</v>
          </cell>
          <cell r="AB38">
            <v>7</v>
          </cell>
          <cell r="AC38">
            <v>120000</v>
          </cell>
        </row>
        <row r="39">
          <cell r="A39">
            <v>30</v>
          </cell>
          <cell r="B39" t="str">
            <v>　岩間町</v>
          </cell>
          <cell r="C39">
            <v>2000</v>
          </cell>
          <cell r="D39">
            <v>2400</v>
          </cell>
          <cell r="E39">
            <v>2000</v>
          </cell>
          <cell r="F39">
            <v>0</v>
          </cell>
          <cell r="G39">
            <v>2400</v>
          </cell>
          <cell r="H39">
            <v>25</v>
          </cell>
          <cell r="I39">
            <v>232000</v>
          </cell>
          <cell r="J39">
            <v>0</v>
          </cell>
          <cell r="K39">
            <v>0</v>
          </cell>
          <cell r="L39">
            <v>0</v>
          </cell>
          <cell r="M39">
            <v>4400</v>
          </cell>
          <cell r="N39">
            <v>0</v>
          </cell>
          <cell r="O39">
            <v>0</v>
          </cell>
          <cell r="P39">
            <v>0</v>
          </cell>
          <cell r="Q39">
            <v>0</v>
          </cell>
          <cell r="R39">
            <v>0</v>
          </cell>
          <cell r="S39">
            <v>0</v>
          </cell>
          <cell r="T39">
            <v>0</v>
          </cell>
          <cell r="U39">
            <v>0</v>
          </cell>
          <cell r="V39">
            <v>0</v>
          </cell>
          <cell r="W39">
            <v>0</v>
          </cell>
          <cell r="X39">
            <v>0</v>
          </cell>
          <cell r="Y39">
            <v>0</v>
          </cell>
          <cell r="Z39">
            <v>0</v>
          </cell>
          <cell r="AA39">
            <v>25</v>
          </cell>
          <cell r="AB39">
            <v>25</v>
          </cell>
          <cell r="AC39">
            <v>232000</v>
          </cell>
        </row>
        <row r="40">
          <cell r="A40">
            <v>31</v>
          </cell>
          <cell r="B40" t="str">
            <v>　岩瀬町</v>
          </cell>
          <cell r="C40">
            <v>0</v>
          </cell>
          <cell r="D40">
            <v>0</v>
          </cell>
          <cell r="E40">
            <v>5</v>
          </cell>
          <cell r="F40">
            <v>5</v>
          </cell>
          <cell r="G40">
            <v>50000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5</v>
          </cell>
          <cell r="AB40">
            <v>5</v>
          </cell>
          <cell r="AC40">
            <v>50000</v>
          </cell>
        </row>
        <row r="41">
          <cell r="A41">
            <v>32</v>
          </cell>
          <cell r="B41" t="str">
            <v>　那珂町</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33</v>
          </cell>
          <cell r="B42" t="str">
            <v>　瓜連町</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34</v>
          </cell>
          <cell r="B43" t="str">
            <v>　大宮町</v>
          </cell>
          <cell r="C43">
            <v>0</v>
          </cell>
          <cell r="D43">
            <v>0</v>
          </cell>
          <cell r="E43">
            <v>15</v>
          </cell>
          <cell r="F43">
            <v>15</v>
          </cell>
          <cell r="G43">
            <v>490000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15</v>
          </cell>
          <cell r="AB43">
            <v>15</v>
          </cell>
          <cell r="AC43">
            <v>490000</v>
          </cell>
        </row>
        <row r="44">
          <cell r="A44">
            <v>35</v>
          </cell>
          <cell r="B44" t="str">
            <v>　山方町</v>
          </cell>
          <cell r="C44">
            <v>47000</v>
          </cell>
          <cell r="D44">
            <v>12000</v>
          </cell>
          <cell r="E44">
            <v>47000</v>
          </cell>
          <cell r="F44">
            <v>87500</v>
          </cell>
          <cell r="G44">
            <v>12000</v>
          </cell>
          <cell r="H44">
            <v>6</v>
          </cell>
          <cell r="I44">
            <v>28500</v>
          </cell>
          <cell r="J44">
            <v>180000</v>
          </cell>
          <cell r="K44">
            <v>0</v>
          </cell>
          <cell r="L44">
            <v>0</v>
          </cell>
          <cell r="M44">
            <v>87500</v>
          </cell>
          <cell r="N44">
            <v>0</v>
          </cell>
          <cell r="O44">
            <v>0</v>
          </cell>
          <cell r="P44">
            <v>0</v>
          </cell>
          <cell r="Q44">
            <v>0</v>
          </cell>
          <cell r="R44">
            <v>0</v>
          </cell>
          <cell r="S44">
            <v>0</v>
          </cell>
          <cell r="T44">
            <v>0</v>
          </cell>
          <cell r="U44">
            <v>0</v>
          </cell>
          <cell r="V44">
            <v>0</v>
          </cell>
          <cell r="W44">
            <v>0</v>
          </cell>
          <cell r="X44">
            <v>0</v>
          </cell>
          <cell r="Y44">
            <v>0</v>
          </cell>
          <cell r="Z44">
            <v>0</v>
          </cell>
          <cell r="AA44">
            <v>6</v>
          </cell>
          <cell r="AB44">
            <v>6</v>
          </cell>
          <cell r="AC44">
            <v>180000</v>
          </cell>
        </row>
        <row r="45">
          <cell r="A45">
            <v>36</v>
          </cell>
          <cell r="B45" t="str">
            <v>　金砂郷町</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37</v>
          </cell>
          <cell r="B46" t="str">
            <v>　大子町</v>
          </cell>
          <cell r="C46">
            <v>151500</v>
          </cell>
          <cell r="D46">
            <v>10000</v>
          </cell>
          <cell r="E46">
            <v>10000</v>
          </cell>
          <cell r="F46">
            <v>3000</v>
          </cell>
          <cell r="G46">
            <v>2600</v>
          </cell>
          <cell r="H46">
            <v>197100</v>
          </cell>
          <cell r="I46">
            <v>30000</v>
          </cell>
          <cell r="J46">
            <v>22</v>
          </cell>
          <cell r="K46">
            <v>34</v>
          </cell>
          <cell r="L46">
            <v>340000</v>
          </cell>
          <cell r="M46">
            <v>197100</v>
          </cell>
          <cell r="N46">
            <v>0</v>
          </cell>
          <cell r="O46">
            <v>0</v>
          </cell>
          <cell r="P46">
            <v>0</v>
          </cell>
          <cell r="Q46">
            <v>0</v>
          </cell>
          <cell r="R46">
            <v>0</v>
          </cell>
          <cell r="S46">
            <v>0</v>
          </cell>
          <cell r="T46">
            <v>0</v>
          </cell>
          <cell r="U46">
            <v>0</v>
          </cell>
          <cell r="V46">
            <v>0</v>
          </cell>
          <cell r="W46">
            <v>0</v>
          </cell>
          <cell r="X46">
            <v>0</v>
          </cell>
          <cell r="Y46">
            <v>0</v>
          </cell>
          <cell r="Z46">
            <v>0</v>
          </cell>
          <cell r="AA46">
            <v>22</v>
          </cell>
          <cell r="AB46">
            <v>34</v>
          </cell>
          <cell r="AC46">
            <v>340000</v>
          </cell>
          <cell r="AD46">
            <v>170000</v>
          </cell>
        </row>
        <row r="47">
          <cell r="A47">
            <v>38</v>
          </cell>
          <cell r="B47" t="str">
            <v>　十王町</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A48">
            <v>39</v>
          </cell>
          <cell r="B48" t="str">
            <v>　鉾田町</v>
          </cell>
          <cell r="C48">
            <v>8600</v>
          </cell>
          <cell r="D48">
            <v>15200</v>
          </cell>
          <cell r="E48">
            <v>8600</v>
          </cell>
          <cell r="F48">
            <v>0</v>
          </cell>
          <cell r="G48">
            <v>17</v>
          </cell>
          <cell r="H48">
            <v>17</v>
          </cell>
          <cell r="I48">
            <v>15200</v>
          </cell>
          <cell r="J48">
            <v>0</v>
          </cell>
          <cell r="K48">
            <v>0</v>
          </cell>
          <cell r="L48">
            <v>0</v>
          </cell>
          <cell r="M48">
            <v>23800</v>
          </cell>
          <cell r="N48">
            <v>0</v>
          </cell>
          <cell r="O48">
            <v>0</v>
          </cell>
          <cell r="P48">
            <v>0</v>
          </cell>
          <cell r="Q48">
            <v>0</v>
          </cell>
          <cell r="R48">
            <v>0</v>
          </cell>
          <cell r="S48">
            <v>0</v>
          </cell>
          <cell r="T48">
            <v>0</v>
          </cell>
          <cell r="U48">
            <v>0</v>
          </cell>
          <cell r="V48">
            <v>0</v>
          </cell>
          <cell r="W48">
            <v>0</v>
          </cell>
          <cell r="X48">
            <v>0</v>
          </cell>
          <cell r="Y48">
            <v>0</v>
          </cell>
          <cell r="Z48">
            <v>0</v>
          </cell>
          <cell r="AA48">
            <v>17</v>
          </cell>
          <cell r="AB48">
            <v>17</v>
          </cell>
          <cell r="AC48">
            <v>176000</v>
          </cell>
        </row>
        <row r="49">
          <cell r="A49">
            <v>40</v>
          </cell>
          <cell r="B49" t="str">
            <v>　神栖町</v>
          </cell>
          <cell r="C49">
            <v>46500</v>
          </cell>
          <cell r="D49">
            <v>45000</v>
          </cell>
          <cell r="E49">
            <v>1000</v>
          </cell>
          <cell r="F49">
            <v>3600</v>
          </cell>
          <cell r="G49">
            <v>3600</v>
          </cell>
          <cell r="H49">
            <v>100600</v>
          </cell>
          <cell r="I49">
            <v>4500</v>
          </cell>
          <cell r="J49">
            <v>11</v>
          </cell>
          <cell r="K49">
            <v>11</v>
          </cell>
          <cell r="L49">
            <v>210640</v>
          </cell>
          <cell r="M49">
            <v>100600</v>
          </cell>
          <cell r="N49">
            <v>0</v>
          </cell>
          <cell r="O49">
            <v>0</v>
          </cell>
          <cell r="P49">
            <v>0</v>
          </cell>
          <cell r="Q49">
            <v>0</v>
          </cell>
          <cell r="R49">
            <v>0</v>
          </cell>
          <cell r="S49">
            <v>0</v>
          </cell>
          <cell r="T49">
            <v>0</v>
          </cell>
          <cell r="U49">
            <v>0</v>
          </cell>
          <cell r="V49">
            <v>0</v>
          </cell>
          <cell r="W49">
            <v>0</v>
          </cell>
          <cell r="X49">
            <v>0</v>
          </cell>
          <cell r="Y49">
            <v>0</v>
          </cell>
          <cell r="Z49">
            <v>0</v>
          </cell>
          <cell r="AA49">
            <v>11</v>
          </cell>
          <cell r="AB49">
            <v>11</v>
          </cell>
          <cell r="AC49">
            <v>210640</v>
          </cell>
          <cell r="AD49">
            <v>11000</v>
          </cell>
        </row>
        <row r="50">
          <cell r="A50">
            <v>41</v>
          </cell>
          <cell r="B50" t="str">
            <v>　波崎町</v>
          </cell>
          <cell r="C50">
            <v>18000</v>
          </cell>
          <cell r="D50">
            <v>3000</v>
          </cell>
          <cell r="E50">
            <v>3000</v>
          </cell>
          <cell r="F50">
            <v>1280</v>
          </cell>
          <cell r="G50">
            <v>1280</v>
          </cell>
          <cell r="H50">
            <v>29280</v>
          </cell>
          <cell r="I50">
            <v>4000</v>
          </cell>
          <cell r="J50">
            <v>16</v>
          </cell>
          <cell r="K50">
            <v>16</v>
          </cell>
          <cell r="L50">
            <v>228900</v>
          </cell>
          <cell r="M50">
            <v>29280</v>
          </cell>
          <cell r="N50">
            <v>0</v>
          </cell>
          <cell r="O50">
            <v>0</v>
          </cell>
          <cell r="P50">
            <v>0</v>
          </cell>
          <cell r="Q50">
            <v>0</v>
          </cell>
          <cell r="R50">
            <v>0</v>
          </cell>
          <cell r="S50">
            <v>0</v>
          </cell>
          <cell r="T50">
            <v>0</v>
          </cell>
          <cell r="U50">
            <v>0</v>
          </cell>
          <cell r="V50">
            <v>0</v>
          </cell>
          <cell r="W50">
            <v>0</v>
          </cell>
          <cell r="X50">
            <v>0</v>
          </cell>
          <cell r="Y50">
            <v>0</v>
          </cell>
          <cell r="Z50">
            <v>0</v>
          </cell>
          <cell r="AA50">
            <v>16</v>
          </cell>
          <cell r="AB50">
            <v>16</v>
          </cell>
          <cell r="AC50">
            <v>228900</v>
          </cell>
        </row>
        <row r="51">
          <cell r="A51">
            <v>42</v>
          </cell>
          <cell r="B51" t="str">
            <v>　麻生町</v>
          </cell>
          <cell r="C51">
            <v>18000</v>
          </cell>
          <cell r="D51">
            <v>480</v>
          </cell>
          <cell r="E51">
            <v>10000</v>
          </cell>
          <cell r="F51">
            <v>28480</v>
          </cell>
          <cell r="G51">
            <v>480</v>
          </cell>
          <cell r="H51">
            <v>17</v>
          </cell>
          <cell r="I51">
            <v>10000</v>
          </cell>
          <cell r="J51">
            <v>100000</v>
          </cell>
          <cell r="K51">
            <v>0</v>
          </cell>
          <cell r="L51">
            <v>0</v>
          </cell>
          <cell r="M51">
            <v>28480</v>
          </cell>
          <cell r="N51">
            <v>0</v>
          </cell>
          <cell r="O51">
            <v>0</v>
          </cell>
          <cell r="P51">
            <v>0</v>
          </cell>
          <cell r="Q51">
            <v>0</v>
          </cell>
          <cell r="R51">
            <v>0</v>
          </cell>
          <cell r="S51">
            <v>0</v>
          </cell>
          <cell r="T51">
            <v>0</v>
          </cell>
          <cell r="U51">
            <v>0</v>
          </cell>
          <cell r="V51">
            <v>0</v>
          </cell>
          <cell r="W51">
            <v>0</v>
          </cell>
          <cell r="X51">
            <v>0</v>
          </cell>
          <cell r="Y51">
            <v>0</v>
          </cell>
          <cell r="Z51">
            <v>0</v>
          </cell>
          <cell r="AA51">
            <v>17</v>
          </cell>
          <cell r="AB51">
            <v>17</v>
          </cell>
          <cell r="AC51">
            <v>100000</v>
          </cell>
        </row>
        <row r="52">
          <cell r="A52">
            <v>43</v>
          </cell>
          <cell r="B52" t="str">
            <v>　北浦町</v>
          </cell>
          <cell r="C52">
            <v>40000</v>
          </cell>
          <cell r="D52">
            <v>5250</v>
          </cell>
          <cell r="E52">
            <v>5250</v>
          </cell>
          <cell r="F52">
            <v>21000</v>
          </cell>
          <cell r="G52">
            <v>1600</v>
          </cell>
          <cell r="H52">
            <v>0</v>
          </cell>
          <cell r="I52">
            <v>21000</v>
          </cell>
          <cell r="J52">
            <v>7</v>
          </cell>
          <cell r="K52">
            <v>110000</v>
          </cell>
          <cell r="L52">
            <v>14000</v>
          </cell>
          <cell r="M52">
            <v>67850</v>
          </cell>
          <cell r="N52">
            <v>0</v>
          </cell>
          <cell r="O52">
            <v>0</v>
          </cell>
          <cell r="P52">
            <v>0</v>
          </cell>
          <cell r="Q52">
            <v>0</v>
          </cell>
          <cell r="R52">
            <v>0</v>
          </cell>
          <cell r="S52">
            <v>0</v>
          </cell>
          <cell r="T52">
            <v>0</v>
          </cell>
          <cell r="U52">
            <v>0</v>
          </cell>
          <cell r="V52">
            <v>0</v>
          </cell>
          <cell r="W52">
            <v>0</v>
          </cell>
          <cell r="X52">
            <v>0</v>
          </cell>
          <cell r="Y52">
            <v>0</v>
          </cell>
          <cell r="Z52">
            <v>0</v>
          </cell>
          <cell r="AA52">
            <v>7</v>
          </cell>
          <cell r="AB52">
            <v>7</v>
          </cell>
          <cell r="AC52">
            <v>110000</v>
          </cell>
          <cell r="AD52">
            <v>14000</v>
          </cell>
        </row>
        <row r="53">
          <cell r="A53">
            <v>44</v>
          </cell>
          <cell r="B53" t="str">
            <v>　玉造町</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A54">
            <v>45</v>
          </cell>
          <cell r="B54" t="str">
            <v>　江戸崎町</v>
          </cell>
          <cell r="C54">
            <v>20000</v>
          </cell>
          <cell r="D54">
            <v>20000</v>
          </cell>
          <cell r="E54">
            <v>5</v>
          </cell>
          <cell r="F54">
            <v>20</v>
          </cell>
          <cell r="G54">
            <v>75000</v>
          </cell>
          <cell r="H54">
            <v>75000</v>
          </cell>
          <cell r="I54">
            <v>20000</v>
          </cell>
          <cell r="J54">
            <v>7</v>
          </cell>
          <cell r="K54">
            <v>105000</v>
          </cell>
          <cell r="L54">
            <v>0</v>
          </cell>
          <cell r="M54">
            <v>20000</v>
          </cell>
          <cell r="N54">
            <v>5</v>
          </cell>
          <cell r="O54">
            <v>20</v>
          </cell>
          <cell r="P54">
            <v>75000</v>
          </cell>
          <cell r="Q54">
            <v>0</v>
          </cell>
          <cell r="R54">
            <v>0</v>
          </cell>
          <cell r="S54">
            <v>0</v>
          </cell>
          <cell r="T54">
            <v>0</v>
          </cell>
          <cell r="U54">
            <v>0</v>
          </cell>
          <cell r="V54">
            <v>0</v>
          </cell>
          <cell r="W54">
            <v>0</v>
          </cell>
          <cell r="X54">
            <v>0</v>
          </cell>
          <cell r="Y54">
            <v>0</v>
          </cell>
          <cell r="Z54">
            <v>75000</v>
          </cell>
          <cell r="AA54">
            <v>7</v>
          </cell>
          <cell r="AB54">
            <v>7</v>
          </cell>
          <cell r="AC54">
            <v>105000</v>
          </cell>
        </row>
        <row r="55">
          <cell r="A55">
            <v>46</v>
          </cell>
          <cell r="B55" t="str">
            <v>　阿見町</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A56">
            <v>47</v>
          </cell>
          <cell r="B56" t="str">
            <v>　新利根町</v>
          </cell>
          <cell r="C56">
            <v>500</v>
          </cell>
          <cell r="D56">
            <v>800</v>
          </cell>
          <cell r="E56">
            <v>500</v>
          </cell>
          <cell r="F56">
            <v>5300</v>
          </cell>
          <cell r="G56">
            <v>800</v>
          </cell>
          <cell r="H56">
            <v>3</v>
          </cell>
          <cell r="I56">
            <v>4000</v>
          </cell>
          <cell r="J56">
            <v>18000</v>
          </cell>
          <cell r="K56">
            <v>0</v>
          </cell>
          <cell r="L56">
            <v>0</v>
          </cell>
          <cell r="M56">
            <v>5300</v>
          </cell>
          <cell r="N56">
            <v>0</v>
          </cell>
          <cell r="O56">
            <v>0</v>
          </cell>
          <cell r="P56">
            <v>0</v>
          </cell>
          <cell r="Q56">
            <v>0</v>
          </cell>
          <cell r="R56">
            <v>0</v>
          </cell>
          <cell r="S56">
            <v>0</v>
          </cell>
          <cell r="T56">
            <v>0</v>
          </cell>
          <cell r="U56">
            <v>0</v>
          </cell>
          <cell r="V56">
            <v>0</v>
          </cell>
          <cell r="W56">
            <v>0</v>
          </cell>
          <cell r="X56">
            <v>0</v>
          </cell>
          <cell r="Y56">
            <v>0</v>
          </cell>
          <cell r="Z56">
            <v>0</v>
          </cell>
          <cell r="AA56">
            <v>3</v>
          </cell>
          <cell r="AB56">
            <v>3</v>
          </cell>
          <cell r="AC56">
            <v>18000</v>
          </cell>
        </row>
        <row r="57">
          <cell r="A57">
            <v>48</v>
          </cell>
          <cell r="B57" t="str">
            <v>　河内町</v>
          </cell>
          <cell r="C57">
            <v>52000</v>
          </cell>
          <cell r="D57">
            <v>30000</v>
          </cell>
          <cell r="E57">
            <v>52000</v>
          </cell>
          <cell r="F57">
            <v>30000</v>
          </cell>
          <cell r="G57">
            <v>0</v>
          </cell>
          <cell r="H57">
            <v>9</v>
          </cell>
          <cell r="I57">
            <v>6000</v>
          </cell>
          <cell r="J57">
            <v>80000</v>
          </cell>
          <cell r="K57">
            <v>0</v>
          </cell>
          <cell r="L57">
            <v>0</v>
          </cell>
          <cell r="M57">
            <v>88000</v>
          </cell>
          <cell r="N57">
            <v>0</v>
          </cell>
          <cell r="O57">
            <v>0</v>
          </cell>
          <cell r="P57">
            <v>0</v>
          </cell>
          <cell r="Q57">
            <v>0</v>
          </cell>
          <cell r="R57">
            <v>0</v>
          </cell>
          <cell r="S57">
            <v>0</v>
          </cell>
          <cell r="T57">
            <v>0</v>
          </cell>
          <cell r="U57">
            <v>0</v>
          </cell>
          <cell r="V57">
            <v>0</v>
          </cell>
          <cell r="W57">
            <v>0</v>
          </cell>
          <cell r="X57">
            <v>0</v>
          </cell>
          <cell r="Y57">
            <v>0</v>
          </cell>
          <cell r="Z57">
            <v>0</v>
          </cell>
          <cell r="AA57">
            <v>9</v>
          </cell>
          <cell r="AB57">
            <v>9</v>
          </cell>
          <cell r="AC57">
            <v>80000</v>
          </cell>
        </row>
        <row r="58">
          <cell r="A58">
            <v>49</v>
          </cell>
          <cell r="B58" t="str">
            <v>　東町</v>
          </cell>
          <cell r="C58">
            <v>0</v>
          </cell>
          <cell r="D58">
            <v>0</v>
          </cell>
          <cell r="E58">
            <v>5</v>
          </cell>
          <cell r="F58">
            <v>5</v>
          </cell>
          <cell r="G58">
            <v>100000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5</v>
          </cell>
          <cell r="AB58">
            <v>5</v>
          </cell>
          <cell r="AC58">
            <v>100000</v>
          </cell>
        </row>
        <row r="59">
          <cell r="A59">
            <v>50</v>
          </cell>
          <cell r="B59" t="str">
            <v>　霞ヶ浦町</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51</v>
          </cell>
          <cell r="B60" t="str">
            <v>　八郷町</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row>
        <row r="61">
          <cell r="A61">
            <v>52</v>
          </cell>
          <cell r="B61" t="str">
            <v>　千代田町</v>
          </cell>
          <cell r="C61">
            <v>0</v>
          </cell>
          <cell r="D61">
            <v>0</v>
          </cell>
          <cell r="E61">
            <v>6</v>
          </cell>
          <cell r="F61">
            <v>6</v>
          </cell>
          <cell r="G61">
            <v>60000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6</v>
          </cell>
          <cell r="AB61">
            <v>6</v>
          </cell>
          <cell r="AC61">
            <v>60000</v>
          </cell>
        </row>
        <row r="62">
          <cell r="A62">
            <v>53</v>
          </cell>
          <cell r="B62" t="str">
            <v>　伊奈町</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54</v>
          </cell>
          <cell r="B63" t="str">
            <v>　関城町</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55</v>
          </cell>
          <cell r="B64" t="str">
            <v>　明野町</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row>
        <row r="65">
          <cell r="A65">
            <v>56</v>
          </cell>
          <cell r="B65" t="str">
            <v>　真壁町</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57</v>
          </cell>
          <cell r="B66" t="str">
            <v>　協和町</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row>
        <row r="67">
          <cell r="A67">
            <v>58</v>
          </cell>
          <cell r="B67" t="str">
            <v>　八千代町</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A68">
            <v>59</v>
          </cell>
          <cell r="B68" t="str">
            <v>　石下町</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A69">
            <v>60</v>
          </cell>
          <cell r="B69" t="str">
            <v>　総和町</v>
          </cell>
          <cell r="C69">
            <v>2400</v>
          </cell>
          <cell r="D69">
            <v>1600</v>
          </cell>
          <cell r="E69">
            <v>2400</v>
          </cell>
          <cell r="F69">
            <v>29600</v>
          </cell>
          <cell r="G69">
            <v>1600</v>
          </cell>
          <cell r="H69">
            <v>14</v>
          </cell>
          <cell r="I69">
            <v>25600</v>
          </cell>
          <cell r="J69">
            <v>220000</v>
          </cell>
          <cell r="K69">
            <v>0</v>
          </cell>
          <cell r="L69">
            <v>0</v>
          </cell>
          <cell r="M69">
            <v>29600</v>
          </cell>
          <cell r="N69">
            <v>0</v>
          </cell>
          <cell r="O69">
            <v>0</v>
          </cell>
          <cell r="P69">
            <v>0</v>
          </cell>
          <cell r="Q69">
            <v>0</v>
          </cell>
          <cell r="R69">
            <v>0</v>
          </cell>
          <cell r="S69">
            <v>0</v>
          </cell>
          <cell r="T69">
            <v>0</v>
          </cell>
          <cell r="U69">
            <v>0</v>
          </cell>
          <cell r="V69">
            <v>0</v>
          </cell>
          <cell r="W69">
            <v>0</v>
          </cell>
          <cell r="X69">
            <v>0</v>
          </cell>
          <cell r="Y69">
            <v>0</v>
          </cell>
          <cell r="Z69">
            <v>0</v>
          </cell>
          <cell r="AA69">
            <v>14</v>
          </cell>
          <cell r="AB69">
            <v>22</v>
          </cell>
          <cell r="AC69">
            <v>220000</v>
          </cell>
        </row>
        <row r="70">
          <cell r="A70">
            <v>61</v>
          </cell>
          <cell r="B70" t="str">
            <v>　五霞町</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62</v>
          </cell>
          <cell r="B71" t="str">
            <v>　三和町</v>
          </cell>
          <cell r="C71">
            <v>11000</v>
          </cell>
          <cell r="D71">
            <v>9000</v>
          </cell>
          <cell r="E71">
            <v>11000</v>
          </cell>
          <cell r="F71">
            <v>0</v>
          </cell>
          <cell r="G71">
            <v>10</v>
          </cell>
          <cell r="H71">
            <v>10</v>
          </cell>
          <cell r="I71">
            <v>9000</v>
          </cell>
          <cell r="J71">
            <v>0</v>
          </cell>
          <cell r="K71">
            <v>0</v>
          </cell>
          <cell r="L71">
            <v>0</v>
          </cell>
          <cell r="M71">
            <v>20000</v>
          </cell>
          <cell r="N71">
            <v>0</v>
          </cell>
          <cell r="O71">
            <v>0</v>
          </cell>
          <cell r="P71">
            <v>0</v>
          </cell>
          <cell r="Q71">
            <v>0</v>
          </cell>
          <cell r="R71">
            <v>0</v>
          </cell>
          <cell r="S71">
            <v>0</v>
          </cell>
          <cell r="T71">
            <v>0</v>
          </cell>
          <cell r="U71">
            <v>0</v>
          </cell>
          <cell r="V71">
            <v>0</v>
          </cell>
          <cell r="W71">
            <v>0</v>
          </cell>
          <cell r="X71">
            <v>0</v>
          </cell>
          <cell r="Y71">
            <v>0</v>
          </cell>
          <cell r="Z71">
            <v>0</v>
          </cell>
          <cell r="AA71">
            <v>10</v>
          </cell>
          <cell r="AB71">
            <v>10</v>
          </cell>
          <cell r="AC71">
            <v>200000</v>
          </cell>
        </row>
        <row r="72">
          <cell r="A72">
            <v>63</v>
          </cell>
          <cell r="B72" t="str">
            <v>　猿島町</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64</v>
          </cell>
          <cell r="B73" t="str">
            <v>　境町</v>
          </cell>
          <cell r="C73">
            <v>42000</v>
          </cell>
          <cell r="D73">
            <v>5000</v>
          </cell>
          <cell r="E73">
            <v>5000</v>
          </cell>
          <cell r="F73">
            <v>42000</v>
          </cell>
          <cell r="G73">
            <v>4000</v>
          </cell>
          <cell r="H73">
            <v>0</v>
          </cell>
          <cell r="I73">
            <v>42000</v>
          </cell>
          <cell r="J73">
            <v>10</v>
          </cell>
          <cell r="K73">
            <v>310000</v>
          </cell>
          <cell r="L73">
            <v>22000</v>
          </cell>
          <cell r="M73">
            <v>93000</v>
          </cell>
          <cell r="N73">
            <v>0</v>
          </cell>
          <cell r="O73">
            <v>0</v>
          </cell>
          <cell r="P73">
            <v>0</v>
          </cell>
          <cell r="Q73">
            <v>0</v>
          </cell>
          <cell r="R73">
            <v>0</v>
          </cell>
          <cell r="S73">
            <v>0</v>
          </cell>
          <cell r="T73">
            <v>0</v>
          </cell>
          <cell r="U73">
            <v>0</v>
          </cell>
          <cell r="V73">
            <v>0</v>
          </cell>
          <cell r="W73">
            <v>0</v>
          </cell>
          <cell r="X73">
            <v>0</v>
          </cell>
          <cell r="Y73">
            <v>0</v>
          </cell>
          <cell r="Z73">
            <v>0</v>
          </cell>
          <cell r="AA73">
            <v>10</v>
          </cell>
          <cell r="AB73">
            <v>10</v>
          </cell>
          <cell r="AC73">
            <v>310000</v>
          </cell>
          <cell r="AD73">
            <v>22000</v>
          </cell>
        </row>
        <row r="74">
          <cell r="A74">
            <v>65</v>
          </cell>
          <cell r="B74" t="str">
            <v>　藤代町</v>
          </cell>
          <cell r="C74">
            <v>0</v>
          </cell>
          <cell r="D74">
            <v>0</v>
          </cell>
          <cell r="E74">
            <v>9</v>
          </cell>
          <cell r="F74">
            <v>9</v>
          </cell>
          <cell r="G74">
            <v>180000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9</v>
          </cell>
          <cell r="AB74">
            <v>9</v>
          </cell>
          <cell r="AC74">
            <v>180000</v>
          </cell>
        </row>
        <row r="75">
          <cell r="A75">
            <v>66</v>
          </cell>
          <cell r="B75" t="str">
            <v>　利根町</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小　　計</v>
          </cell>
          <cell r="C76">
            <v>489500</v>
          </cell>
          <cell r="D76">
            <v>48000</v>
          </cell>
          <cell r="E76">
            <v>166504</v>
          </cell>
          <cell r="F76">
            <v>33000</v>
          </cell>
          <cell r="G76">
            <v>34360</v>
          </cell>
          <cell r="H76">
            <v>0</v>
          </cell>
          <cell r="I76">
            <v>235300</v>
          </cell>
          <cell r="J76">
            <v>0</v>
          </cell>
          <cell r="K76">
            <v>0</v>
          </cell>
          <cell r="L76">
            <v>0</v>
          </cell>
          <cell r="M76">
            <v>1006664</v>
          </cell>
          <cell r="N76">
            <v>5</v>
          </cell>
          <cell r="O76">
            <v>20</v>
          </cell>
          <cell r="P76">
            <v>75000</v>
          </cell>
          <cell r="Q76">
            <v>0</v>
          </cell>
          <cell r="R76">
            <v>0</v>
          </cell>
          <cell r="S76">
            <v>0</v>
          </cell>
          <cell r="T76">
            <v>0</v>
          </cell>
          <cell r="U76">
            <v>0</v>
          </cell>
          <cell r="V76">
            <v>0</v>
          </cell>
          <cell r="W76">
            <v>0</v>
          </cell>
          <cell r="X76">
            <v>0</v>
          </cell>
          <cell r="Y76">
            <v>0</v>
          </cell>
          <cell r="Z76">
            <v>75000</v>
          </cell>
          <cell r="AA76">
            <v>239</v>
          </cell>
          <cell r="AB76">
            <v>262</v>
          </cell>
          <cell r="AC76">
            <v>3768540</v>
          </cell>
          <cell r="AD76">
            <v>221400</v>
          </cell>
        </row>
        <row r="77">
          <cell r="M77">
            <v>0</v>
          </cell>
          <cell r="N77">
            <v>0</v>
          </cell>
          <cell r="O77">
            <v>0</v>
          </cell>
          <cell r="P77">
            <v>0</v>
          </cell>
          <cell r="Q77">
            <v>0</v>
          </cell>
          <cell r="R77">
            <v>0</v>
          </cell>
          <cell r="S77">
            <v>0</v>
          </cell>
          <cell r="T77">
            <v>0</v>
          </cell>
          <cell r="U77">
            <v>0</v>
          </cell>
          <cell r="V77">
            <v>0</v>
          </cell>
          <cell r="W77">
            <v>0</v>
          </cell>
          <cell r="X77">
            <v>0</v>
          </cell>
          <cell r="Y77">
            <v>0</v>
          </cell>
          <cell r="Z77">
            <v>0</v>
          </cell>
        </row>
        <row r="78">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67</v>
          </cell>
          <cell r="B80" t="str">
            <v>　桂村</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68</v>
          </cell>
          <cell r="B81" t="str">
            <v>　御前山村</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69</v>
          </cell>
          <cell r="B82" t="str">
            <v>　七会村</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70</v>
          </cell>
          <cell r="B83" t="str">
            <v>　東海村</v>
          </cell>
          <cell r="C83">
            <v>13700</v>
          </cell>
          <cell r="D83">
            <v>14400</v>
          </cell>
          <cell r="E83">
            <v>13700</v>
          </cell>
          <cell r="F83">
            <v>0</v>
          </cell>
          <cell r="G83">
            <v>8</v>
          </cell>
          <cell r="H83">
            <v>8</v>
          </cell>
          <cell r="I83">
            <v>14400</v>
          </cell>
          <cell r="J83">
            <v>0</v>
          </cell>
          <cell r="K83">
            <v>0</v>
          </cell>
          <cell r="L83">
            <v>0</v>
          </cell>
          <cell r="M83">
            <v>28100</v>
          </cell>
          <cell r="N83">
            <v>0</v>
          </cell>
          <cell r="O83">
            <v>0</v>
          </cell>
          <cell r="P83">
            <v>0</v>
          </cell>
          <cell r="Q83">
            <v>0</v>
          </cell>
          <cell r="R83">
            <v>0</v>
          </cell>
          <cell r="S83">
            <v>0</v>
          </cell>
          <cell r="T83">
            <v>0</v>
          </cell>
          <cell r="U83">
            <v>0</v>
          </cell>
          <cell r="V83">
            <v>0</v>
          </cell>
          <cell r="W83">
            <v>0</v>
          </cell>
          <cell r="X83">
            <v>0</v>
          </cell>
          <cell r="Y83">
            <v>0</v>
          </cell>
          <cell r="Z83">
            <v>0</v>
          </cell>
          <cell r="AA83">
            <v>8</v>
          </cell>
          <cell r="AB83">
            <v>8</v>
          </cell>
          <cell r="AC83">
            <v>108000</v>
          </cell>
        </row>
        <row r="84">
          <cell r="A84">
            <v>71</v>
          </cell>
          <cell r="B84" t="str">
            <v>　美和村</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72</v>
          </cell>
          <cell r="B85" t="str">
            <v>　緒川村</v>
          </cell>
          <cell r="C85">
            <v>0</v>
          </cell>
          <cell r="D85">
            <v>0</v>
          </cell>
          <cell r="E85">
            <v>3</v>
          </cell>
          <cell r="F85">
            <v>3</v>
          </cell>
          <cell r="G85">
            <v>90000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3</v>
          </cell>
          <cell r="AB85">
            <v>3</v>
          </cell>
          <cell r="AC85">
            <v>90000</v>
          </cell>
        </row>
        <row r="86">
          <cell r="A86">
            <v>73</v>
          </cell>
          <cell r="B86" t="str">
            <v>　水府村</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74</v>
          </cell>
          <cell r="B87" t="str">
            <v>　里美村</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75</v>
          </cell>
          <cell r="B88" t="str">
            <v>　旭村</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76</v>
          </cell>
          <cell r="B89" t="str">
            <v>　大洋村</v>
          </cell>
          <cell r="C89">
            <v>0</v>
          </cell>
          <cell r="D89">
            <v>0</v>
          </cell>
          <cell r="E89">
            <v>10</v>
          </cell>
          <cell r="F89">
            <v>10</v>
          </cell>
          <cell r="G89">
            <v>200000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10</v>
          </cell>
          <cell r="AB89">
            <v>10</v>
          </cell>
          <cell r="AC89">
            <v>200000</v>
          </cell>
        </row>
        <row r="90">
          <cell r="A90">
            <v>77</v>
          </cell>
          <cell r="B90" t="str">
            <v>　美浦村</v>
          </cell>
          <cell r="C90">
            <v>50000</v>
          </cell>
          <cell r="D90">
            <v>1600</v>
          </cell>
          <cell r="E90">
            <v>4000</v>
          </cell>
          <cell r="F90">
            <v>55600</v>
          </cell>
          <cell r="G90">
            <v>1600</v>
          </cell>
          <cell r="H90">
            <v>9</v>
          </cell>
          <cell r="I90">
            <v>4000</v>
          </cell>
          <cell r="J90">
            <v>90000</v>
          </cell>
          <cell r="K90">
            <v>18000</v>
          </cell>
          <cell r="L90">
            <v>0</v>
          </cell>
          <cell r="M90">
            <v>55600</v>
          </cell>
          <cell r="N90">
            <v>0</v>
          </cell>
          <cell r="O90">
            <v>0</v>
          </cell>
          <cell r="P90">
            <v>0</v>
          </cell>
          <cell r="Q90">
            <v>0</v>
          </cell>
          <cell r="R90">
            <v>0</v>
          </cell>
          <cell r="S90">
            <v>0</v>
          </cell>
          <cell r="T90">
            <v>0</v>
          </cell>
          <cell r="U90">
            <v>0</v>
          </cell>
          <cell r="V90">
            <v>0</v>
          </cell>
          <cell r="W90">
            <v>0</v>
          </cell>
          <cell r="X90">
            <v>0</v>
          </cell>
          <cell r="Y90">
            <v>0</v>
          </cell>
          <cell r="Z90">
            <v>0</v>
          </cell>
          <cell r="AA90">
            <v>9</v>
          </cell>
          <cell r="AB90">
            <v>9</v>
          </cell>
          <cell r="AC90">
            <v>90000</v>
          </cell>
          <cell r="AD90">
            <v>18000</v>
          </cell>
        </row>
        <row r="91">
          <cell r="A91">
            <v>78</v>
          </cell>
          <cell r="B91" t="str">
            <v>　桜川村</v>
          </cell>
          <cell r="C91">
            <v>74000</v>
          </cell>
          <cell r="D91">
            <v>2000</v>
          </cell>
          <cell r="E91">
            <v>2000</v>
          </cell>
          <cell r="F91">
            <v>95200</v>
          </cell>
          <cell r="G91">
            <v>0</v>
          </cell>
          <cell r="H91">
            <v>4</v>
          </cell>
          <cell r="I91">
            <v>19200</v>
          </cell>
          <cell r="J91">
            <v>80000</v>
          </cell>
          <cell r="K91">
            <v>4400</v>
          </cell>
          <cell r="L91">
            <v>0</v>
          </cell>
          <cell r="M91">
            <v>95200</v>
          </cell>
          <cell r="N91">
            <v>0</v>
          </cell>
          <cell r="O91">
            <v>0</v>
          </cell>
          <cell r="P91">
            <v>0</v>
          </cell>
          <cell r="Q91">
            <v>0</v>
          </cell>
          <cell r="R91">
            <v>0</v>
          </cell>
          <cell r="S91">
            <v>0</v>
          </cell>
          <cell r="T91">
            <v>0</v>
          </cell>
          <cell r="U91">
            <v>0</v>
          </cell>
          <cell r="V91">
            <v>0</v>
          </cell>
          <cell r="W91">
            <v>0</v>
          </cell>
          <cell r="X91">
            <v>0</v>
          </cell>
          <cell r="Y91">
            <v>0</v>
          </cell>
          <cell r="Z91">
            <v>0</v>
          </cell>
          <cell r="AA91">
            <v>4</v>
          </cell>
          <cell r="AB91">
            <v>4</v>
          </cell>
          <cell r="AC91">
            <v>80000</v>
          </cell>
          <cell r="AD91">
            <v>4400</v>
          </cell>
        </row>
        <row r="92">
          <cell r="A92">
            <v>79</v>
          </cell>
          <cell r="B92" t="str">
            <v>　玉里村</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80</v>
          </cell>
          <cell r="B93" t="str">
            <v>　新治村</v>
          </cell>
          <cell r="C93">
            <v>0</v>
          </cell>
          <cell r="D93">
            <v>0</v>
          </cell>
          <cell r="E93">
            <v>3</v>
          </cell>
          <cell r="F93">
            <v>3</v>
          </cell>
          <cell r="G93">
            <v>30000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3</v>
          </cell>
          <cell r="AB93">
            <v>3</v>
          </cell>
          <cell r="AC93">
            <v>30000</v>
          </cell>
        </row>
        <row r="94">
          <cell r="A94">
            <v>81</v>
          </cell>
          <cell r="B94" t="str">
            <v>　谷和原村</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row>
        <row r="95">
          <cell r="A95">
            <v>82</v>
          </cell>
          <cell r="B95" t="str">
            <v>　大和村</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83</v>
          </cell>
          <cell r="B96" t="str">
            <v>　千代川村</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row>
        <row r="97">
          <cell r="B97" t="str">
            <v>小　　計</v>
          </cell>
          <cell r="C97">
            <v>124000</v>
          </cell>
          <cell r="D97">
            <v>0</v>
          </cell>
          <cell r="E97">
            <v>15700</v>
          </cell>
          <cell r="F97">
            <v>0</v>
          </cell>
          <cell r="G97">
            <v>1600</v>
          </cell>
          <cell r="H97">
            <v>0</v>
          </cell>
          <cell r="I97">
            <v>37600</v>
          </cell>
          <cell r="J97">
            <v>0</v>
          </cell>
          <cell r="K97">
            <v>0</v>
          </cell>
          <cell r="L97">
            <v>0</v>
          </cell>
          <cell r="M97">
            <v>178900</v>
          </cell>
          <cell r="N97">
            <v>0</v>
          </cell>
          <cell r="O97">
            <v>0</v>
          </cell>
          <cell r="P97">
            <v>0</v>
          </cell>
          <cell r="Q97">
            <v>0</v>
          </cell>
          <cell r="R97">
            <v>0</v>
          </cell>
          <cell r="S97">
            <v>0</v>
          </cell>
          <cell r="T97">
            <v>0</v>
          </cell>
          <cell r="U97">
            <v>0</v>
          </cell>
          <cell r="V97">
            <v>0</v>
          </cell>
          <cell r="W97">
            <v>0</v>
          </cell>
          <cell r="X97">
            <v>0</v>
          </cell>
          <cell r="Y97">
            <v>0</v>
          </cell>
          <cell r="Z97">
            <v>0</v>
          </cell>
          <cell r="AA97">
            <v>37</v>
          </cell>
          <cell r="AB97">
            <v>37</v>
          </cell>
          <cell r="AC97">
            <v>598000</v>
          </cell>
          <cell r="AD97">
            <v>22400</v>
          </cell>
        </row>
        <row r="98">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1</v>
          </cell>
          <cell r="B99" t="str">
            <v>ニューライフカシマ</v>
          </cell>
          <cell r="C99">
            <v>0</v>
          </cell>
          <cell r="D99">
            <v>0</v>
          </cell>
          <cell r="E99">
            <v>12</v>
          </cell>
          <cell r="F99">
            <v>12</v>
          </cell>
          <cell r="G99">
            <v>120000</v>
          </cell>
          <cell r="H99">
            <v>40000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12</v>
          </cell>
          <cell r="AB99">
            <v>12</v>
          </cell>
          <cell r="AC99">
            <v>120000</v>
          </cell>
          <cell r="AD99">
            <v>40000</v>
          </cell>
        </row>
        <row r="100">
          <cell r="A100">
            <v>2</v>
          </cell>
          <cell r="B100" t="str">
            <v>スカイスポーツ取手</v>
          </cell>
          <cell r="C100">
            <v>0</v>
          </cell>
          <cell r="D100">
            <v>0</v>
          </cell>
          <cell r="E100">
            <v>4</v>
          </cell>
          <cell r="F100">
            <v>4</v>
          </cell>
          <cell r="G100">
            <v>65000</v>
          </cell>
          <cell r="H100">
            <v>11000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4</v>
          </cell>
          <cell r="AB100">
            <v>4</v>
          </cell>
          <cell r="AC100">
            <v>65000</v>
          </cell>
          <cell r="AD100">
            <v>11000</v>
          </cell>
        </row>
        <row r="101">
          <cell r="A101">
            <v>3</v>
          </cell>
          <cell r="B101" t="str">
            <v>ふれあい坂下</v>
          </cell>
          <cell r="C101">
            <v>0</v>
          </cell>
          <cell r="D101">
            <v>0</v>
          </cell>
          <cell r="E101">
            <v>7</v>
          </cell>
          <cell r="F101">
            <v>7</v>
          </cell>
          <cell r="G101">
            <v>80000</v>
          </cell>
          <cell r="H101">
            <v>133000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7</v>
          </cell>
          <cell r="AB101">
            <v>7</v>
          </cell>
          <cell r="AC101">
            <v>80000</v>
          </cell>
          <cell r="AD101">
            <v>133000</v>
          </cell>
        </row>
        <row r="102">
          <cell r="A102">
            <v>4</v>
          </cell>
          <cell r="B102" t="str">
            <v>未来の子ども</v>
          </cell>
          <cell r="C102">
            <v>0</v>
          </cell>
          <cell r="D102">
            <v>0</v>
          </cell>
          <cell r="E102">
            <v>6</v>
          </cell>
          <cell r="F102">
            <v>6</v>
          </cell>
          <cell r="G102">
            <v>150000</v>
          </cell>
          <cell r="H102">
            <v>13940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6</v>
          </cell>
          <cell r="AB102">
            <v>6</v>
          </cell>
          <cell r="AC102">
            <v>150000</v>
          </cell>
          <cell r="AD102">
            <v>13940</v>
          </cell>
        </row>
        <row r="103">
          <cell r="A103">
            <v>5</v>
          </cell>
          <cell r="B103" t="str">
            <v>水戸こどもの劇場</v>
          </cell>
          <cell r="C103">
            <v>0</v>
          </cell>
          <cell r="D103">
            <v>0</v>
          </cell>
          <cell r="E103">
            <v>13</v>
          </cell>
          <cell r="F103">
            <v>13</v>
          </cell>
          <cell r="G103">
            <v>260000</v>
          </cell>
          <cell r="H103">
            <v>26000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13</v>
          </cell>
          <cell r="AB103">
            <v>13</v>
          </cell>
          <cell r="AC103">
            <v>260000</v>
          </cell>
          <cell r="AD103">
            <v>26000</v>
          </cell>
        </row>
        <row r="104">
          <cell r="B104" t="str">
            <v>小計</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42</v>
          </cell>
          <cell r="AB104">
            <v>42</v>
          </cell>
          <cell r="AC104">
            <v>675000</v>
          </cell>
          <cell r="AD104">
            <v>223940</v>
          </cell>
        </row>
        <row r="105">
          <cell r="B105" t="str">
            <v>市町村等計</v>
          </cell>
          <cell r="C105">
            <v>795100</v>
          </cell>
          <cell r="D105">
            <v>56000</v>
          </cell>
          <cell r="E105">
            <v>238804</v>
          </cell>
          <cell r="F105">
            <v>153000</v>
          </cell>
          <cell r="G105">
            <v>61400</v>
          </cell>
          <cell r="H105">
            <v>2000</v>
          </cell>
          <cell r="I105">
            <v>344317</v>
          </cell>
          <cell r="J105">
            <v>0</v>
          </cell>
          <cell r="K105">
            <v>0</v>
          </cell>
          <cell r="L105">
            <v>0</v>
          </cell>
          <cell r="M105">
            <v>1650621</v>
          </cell>
          <cell r="N105">
            <v>5</v>
          </cell>
          <cell r="O105">
            <v>20</v>
          </cell>
          <cell r="P105">
            <v>75000</v>
          </cell>
          <cell r="Q105">
            <v>0</v>
          </cell>
          <cell r="R105">
            <v>0</v>
          </cell>
          <cell r="S105">
            <v>0</v>
          </cell>
          <cell r="T105">
            <v>0</v>
          </cell>
          <cell r="U105">
            <v>0</v>
          </cell>
          <cell r="V105">
            <v>0</v>
          </cell>
          <cell r="W105">
            <v>0</v>
          </cell>
          <cell r="X105">
            <v>0</v>
          </cell>
          <cell r="Y105">
            <v>0</v>
          </cell>
          <cell r="Z105">
            <v>75000</v>
          </cell>
          <cell r="AA105">
            <v>511</v>
          </cell>
          <cell r="AB105">
            <v>535</v>
          </cell>
          <cell r="AC105">
            <v>7187540</v>
          </cell>
          <cell r="AD105">
            <v>469740</v>
          </cell>
        </row>
        <row r="106">
          <cell r="B106" t="str">
            <v>市町村等計</v>
          </cell>
          <cell r="C106">
            <v>795100</v>
          </cell>
          <cell r="D106">
            <v>56000</v>
          </cell>
          <cell r="E106">
            <v>238804</v>
          </cell>
          <cell r="F106">
            <v>153000</v>
          </cell>
          <cell r="G106">
            <v>61400</v>
          </cell>
          <cell r="H106">
            <v>2000</v>
          </cell>
          <cell r="I106">
            <v>344317</v>
          </cell>
          <cell r="J106">
            <v>0</v>
          </cell>
          <cell r="K106">
            <v>0</v>
          </cell>
          <cell r="L106">
            <v>0</v>
          </cell>
          <cell r="M106">
            <v>1650621</v>
          </cell>
          <cell r="N106">
            <v>5</v>
          </cell>
          <cell r="O106">
            <v>20</v>
          </cell>
          <cell r="P106">
            <v>75000</v>
          </cell>
          <cell r="Q106">
            <v>0</v>
          </cell>
          <cell r="R106">
            <v>0</v>
          </cell>
          <cell r="S106">
            <v>0</v>
          </cell>
          <cell r="T106">
            <v>0</v>
          </cell>
          <cell r="U106">
            <v>0</v>
          </cell>
          <cell r="V106">
            <v>0</v>
          </cell>
          <cell r="W106">
            <v>0</v>
          </cell>
          <cell r="X106">
            <v>0</v>
          </cell>
          <cell r="Y106">
            <v>0</v>
          </cell>
          <cell r="Z106">
            <v>75000</v>
          </cell>
          <cell r="AA106">
            <v>511</v>
          </cell>
          <cell r="AB106">
            <v>535</v>
          </cell>
          <cell r="AC106">
            <v>7187540</v>
          </cell>
          <cell r="AD106">
            <v>469740</v>
          </cell>
        </row>
        <row r="107">
          <cell r="B107" t="str">
            <v>茨城県</v>
          </cell>
          <cell r="C107">
            <v>164000</v>
          </cell>
          <cell r="D107">
            <v>252000</v>
          </cell>
          <cell r="E107">
            <v>21000</v>
          </cell>
          <cell r="F107">
            <v>882000</v>
          </cell>
          <cell r="G107">
            <v>12400</v>
          </cell>
          <cell r="H107">
            <v>0</v>
          </cell>
          <cell r="I107">
            <v>37800</v>
          </cell>
          <cell r="J107">
            <v>180000</v>
          </cell>
          <cell r="K107">
            <v>0</v>
          </cell>
          <cell r="L107">
            <v>95130</v>
          </cell>
          <cell r="M107">
            <v>1644330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B109" t="str">
            <v>合　　計</v>
          </cell>
          <cell r="C109">
            <v>959100</v>
          </cell>
          <cell r="D109">
            <v>308000</v>
          </cell>
          <cell r="E109">
            <v>259804</v>
          </cell>
          <cell r="F109">
            <v>1035000</v>
          </cell>
          <cell r="G109">
            <v>73800</v>
          </cell>
          <cell r="H109">
            <v>2000</v>
          </cell>
          <cell r="I109">
            <v>382117</v>
          </cell>
          <cell r="J109">
            <v>180000</v>
          </cell>
          <cell r="K109">
            <v>0</v>
          </cell>
          <cell r="L109">
            <v>95130</v>
          </cell>
          <cell r="M109">
            <v>3294951</v>
          </cell>
          <cell r="N109">
            <v>5</v>
          </cell>
          <cell r="O109">
            <v>20</v>
          </cell>
          <cell r="P109">
            <v>75000</v>
          </cell>
          <cell r="Q109">
            <v>0</v>
          </cell>
          <cell r="R109">
            <v>0</v>
          </cell>
          <cell r="S109">
            <v>0</v>
          </cell>
          <cell r="T109">
            <v>0</v>
          </cell>
          <cell r="U109">
            <v>0</v>
          </cell>
          <cell r="V109">
            <v>0</v>
          </cell>
          <cell r="W109">
            <v>0</v>
          </cell>
          <cell r="X109">
            <v>0</v>
          </cell>
          <cell r="Y109">
            <v>0</v>
          </cell>
          <cell r="Z109">
            <v>75000</v>
          </cell>
          <cell r="AA109">
            <v>511</v>
          </cell>
          <cell r="AB109">
            <v>535</v>
          </cell>
          <cell r="AC109">
            <v>7187540</v>
          </cell>
          <cell r="AD109">
            <v>469740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B7E67-D571-4DAF-8477-1F022C31D8F1}">
  <sheetPr>
    <tabColor rgb="FF00B0F0"/>
    <pageSetUpPr fitToPage="1"/>
  </sheetPr>
  <dimension ref="A1:AR34"/>
  <sheetViews>
    <sheetView showGridLines="0" tabSelected="1" view="pageBreakPreview" zoomScale="70" zoomScaleNormal="85" zoomScaleSheetLayoutView="70" workbookViewId="0">
      <selection activeCell="A8" sqref="A8"/>
    </sheetView>
  </sheetViews>
  <sheetFormatPr defaultColWidth="8" defaultRowHeight="14.4" outlineLevelCol="1"/>
  <cols>
    <col min="1" max="2" width="25.6640625" style="49" customWidth="1"/>
    <col min="3" max="3" width="49" style="49" customWidth="1"/>
    <col min="4" max="4" width="18.5546875" style="49" customWidth="1"/>
    <col min="5" max="5" width="17.109375" style="49" bestFit="1" customWidth="1"/>
    <col min="6" max="6" width="11.77734375" style="49" bestFit="1" customWidth="1"/>
    <col min="7" max="7" width="16.77734375" style="49" customWidth="1"/>
    <col min="8" max="8" width="26.33203125" style="49" bestFit="1" customWidth="1"/>
    <col min="9" max="9" width="32.77734375" style="49" customWidth="1"/>
    <col min="10" max="10" width="31.77734375" style="49" bestFit="1" customWidth="1"/>
    <col min="11" max="11" width="45.77734375" style="49" customWidth="1"/>
    <col min="12" max="18" width="8" style="51"/>
    <col min="19" max="21" width="8" style="51" customWidth="1"/>
    <col min="22" max="23" width="8.109375" style="51" customWidth="1" outlineLevel="1"/>
    <col min="24" max="25" width="8" style="51" customWidth="1"/>
    <col min="26" max="16384" width="8" style="51"/>
  </cols>
  <sheetData>
    <row r="1" spans="1:44" ht="30.75" customHeight="1">
      <c r="A1" s="48"/>
      <c r="K1" s="50"/>
    </row>
    <row r="2" spans="1:44" ht="32.25" customHeight="1">
      <c r="A2" s="87" t="s">
        <v>105</v>
      </c>
      <c r="B2" s="87"/>
      <c r="C2" s="87"/>
      <c r="D2" s="87"/>
      <c r="E2" s="87"/>
      <c r="F2" s="87"/>
      <c r="G2" s="87"/>
      <c r="H2" s="87"/>
      <c r="I2" s="87"/>
      <c r="J2" s="87"/>
      <c r="K2" s="87"/>
      <c r="T2" s="49" t="s">
        <v>31</v>
      </c>
      <c r="U2" s="49" t="s">
        <v>30</v>
      </c>
      <c r="V2" s="52" t="s">
        <v>48</v>
      </c>
      <c r="W2" s="52" t="s">
        <v>49</v>
      </c>
      <c r="X2" s="52" t="s">
        <v>63</v>
      </c>
      <c r="Y2" s="51" t="s">
        <v>64</v>
      </c>
      <c r="Z2" s="51" t="s">
        <v>50</v>
      </c>
      <c r="AA2" s="51" t="s">
        <v>51</v>
      </c>
      <c r="AB2" s="51" t="s">
        <v>65</v>
      </c>
      <c r="AC2" s="51" t="s">
        <v>66</v>
      </c>
      <c r="AD2" s="51" t="s">
        <v>67</v>
      </c>
      <c r="AE2" s="51" t="s">
        <v>27</v>
      </c>
      <c r="AF2" s="51" t="s">
        <v>29</v>
      </c>
      <c r="AG2" s="51" t="s">
        <v>28</v>
      </c>
      <c r="AH2" s="51" t="s">
        <v>52</v>
      </c>
      <c r="AI2" s="51" t="s">
        <v>53</v>
      </c>
      <c r="AJ2" s="51" t="s">
        <v>54</v>
      </c>
      <c r="AK2" s="51" t="s">
        <v>55</v>
      </c>
      <c r="AL2" s="51" t="s">
        <v>56</v>
      </c>
      <c r="AM2" s="51" t="s">
        <v>57</v>
      </c>
      <c r="AN2" s="51" t="s">
        <v>58</v>
      </c>
      <c r="AO2" s="51" t="s">
        <v>59</v>
      </c>
      <c r="AP2" s="51" t="s">
        <v>60</v>
      </c>
      <c r="AQ2" s="51" t="s">
        <v>61</v>
      </c>
      <c r="AR2" s="51" t="s">
        <v>68</v>
      </c>
    </row>
    <row r="3" spans="1:44" ht="30" customHeight="1">
      <c r="A3" s="51"/>
      <c r="B3" s="51"/>
      <c r="C3" s="51"/>
      <c r="D3" s="51"/>
      <c r="E3" s="53" t="s">
        <v>104</v>
      </c>
      <c r="F3" s="51"/>
      <c r="G3" s="51"/>
      <c r="H3" s="51"/>
      <c r="I3" s="51"/>
      <c r="J3" s="54" t="s">
        <v>69</v>
      </c>
      <c r="K3" s="150"/>
    </row>
    <row r="4" spans="1:44" ht="30" customHeight="1">
      <c r="J4" s="54" t="s">
        <v>70</v>
      </c>
      <c r="K4" s="151"/>
    </row>
    <row r="5" spans="1:44" ht="30" customHeight="1">
      <c r="A5" s="55"/>
      <c r="B5" s="55"/>
      <c r="C5" s="55"/>
      <c r="D5" s="55"/>
      <c r="E5" s="55"/>
      <c r="F5" s="55"/>
      <c r="G5" s="54"/>
      <c r="H5" s="54"/>
      <c r="J5" s="54" t="s">
        <v>71</v>
      </c>
      <c r="K5" s="152"/>
    </row>
    <row r="6" spans="1:44" ht="30" customHeight="1">
      <c r="A6" s="55"/>
      <c r="B6" s="55"/>
      <c r="C6" s="55"/>
      <c r="D6" s="55"/>
      <c r="E6" s="55"/>
      <c r="F6" s="55"/>
      <c r="G6" s="54"/>
      <c r="H6" s="54"/>
      <c r="J6" s="54" t="s">
        <v>72</v>
      </c>
      <c r="K6" s="151"/>
    </row>
    <row r="7" spans="1:44" ht="30" customHeight="1">
      <c r="A7" s="51"/>
      <c r="B7" s="55"/>
      <c r="C7" s="55"/>
      <c r="D7" s="55"/>
      <c r="E7" s="55"/>
      <c r="F7" s="55"/>
      <c r="G7" s="54"/>
      <c r="H7" s="54"/>
      <c r="J7" s="54" t="s">
        <v>73</v>
      </c>
      <c r="K7" s="151"/>
    </row>
    <row r="8" spans="1:44" ht="30" customHeight="1">
      <c r="A8" s="56" t="s">
        <v>106</v>
      </c>
      <c r="B8" s="51"/>
      <c r="C8" s="51"/>
      <c r="D8" s="51"/>
      <c r="E8" s="55"/>
      <c r="F8" s="55"/>
      <c r="G8" s="55"/>
      <c r="H8" s="55"/>
      <c r="I8" s="55"/>
      <c r="J8" s="57" t="s">
        <v>74</v>
      </c>
      <c r="K8" s="153"/>
    </row>
    <row r="9" spans="1:44" ht="30" customHeight="1">
      <c r="A9" s="51"/>
      <c r="B9" s="51"/>
      <c r="C9" s="51"/>
      <c r="D9" s="51"/>
      <c r="E9" s="58"/>
      <c r="F9" s="58"/>
      <c r="G9" s="58"/>
      <c r="H9" s="58"/>
      <c r="I9" s="58"/>
      <c r="K9" s="59" t="s">
        <v>42</v>
      </c>
    </row>
    <row r="10" spans="1:44" ht="122.25" customHeight="1">
      <c r="A10" s="60" t="s">
        <v>41</v>
      </c>
      <c r="B10" s="61" t="s">
        <v>75</v>
      </c>
      <c r="C10" s="62" t="s">
        <v>102</v>
      </c>
      <c r="D10" s="62" t="s">
        <v>76</v>
      </c>
      <c r="E10" s="63" t="s">
        <v>40</v>
      </c>
      <c r="F10" s="61" t="s">
        <v>39</v>
      </c>
      <c r="G10" s="61" t="s">
        <v>103</v>
      </c>
      <c r="H10" s="61" t="s">
        <v>38</v>
      </c>
      <c r="I10" s="61" t="s">
        <v>37</v>
      </c>
      <c r="J10" s="61" t="s">
        <v>36</v>
      </c>
      <c r="K10" s="61" t="s">
        <v>35</v>
      </c>
    </row>
    <row r="11" spans="1:44" ht="45" customHeight="1">
      <c r="A11" s="64"/>
      <c r="B11" s="65"/>
      <c r="C11" s="64"/>
      <c r="D11" s="65"/>
      <c r="E11" s="66"/>
      <c r="F11" s="67"/>
      <c r="G11" s="67"/>
      <c r="H11" s="68" t="str">
        <f>IFERROR(E11+G11/F11,"")</f>
        <v/>
      </c>
      <c r="I11" s="68" t="str">
        <f>IFERROR(VLOOKUP($B11,$T$21:$U$27,2,FALSE),"")</f>
        <v/>
      </c>
      <c r="J11" s="68">
        <f>MIN(H11:I11)</f>
        <v>0</v>
      </c>
      <c r="K11" s="68">
        <f>F11*J11</f>
        <v>0</v>
      </c>
      <c r="V11" s="52"/>
      <c r="W11" s="52"/>
    </row>
    <row r="12" spans="1:44" ht="45" customHeight="1">
      <c r="A12" s="64"/>
      <c r="B12" s="65"/>
      <c r="C12" s="64"/>
      <c r="D12" s="65"/>
      <c r="E12" s="66"/>
      <c r="F12" s="67"/>
      <c r="G12" s="67"/>
      <c r="H12" s="68" t="str">
        <f t="shared" ref="H12:H18" si="0">IFERROR(E12+G12/F12,"")</f>
        <v/>
      </c>
      <c r="I12" s="68" t="str">
        <f t="shared" ref="I12:I18" si="1">IFERROR(VLOOKUP($B12,$T$21:$U$27,2,FALSE),"")</f>
        <v/>
      </c>
      <c r="J12" s="68">
        <f t="shared" ref="J12:J18" si="2">MIN(H12:I12)</f>
        <v>0</v>
      </c>
      <c r="K12" s="68">
        <f t="shared" ref="K12:K18" si="3">F12*J12</f>
        <v>0</v>
      </c>
      <c r="V12" s="52"/>
      <c r="W12" s="52"/>
    </row>
    <row r="13" spans="1:44" ht="45" customHeight="1">
      <c r="A13" s="64"/>
      <c r="B13" s="65"/>
      <c r="C13" s="64"/>
      <c r="D13" s="65"/>
      <c r="E13" s="66"/>
      <c r="F13" s="67"/>
      <c r="G13" s="67"/>
      <c r="H13" s="68" t="str">
        <f t="shared" si="0"/>
        <v/>
      </c>
      <c r="I13" s="68" t="str">
        <f t="shared" si="1"/>
        <v/>
      </c>
      <c r="J13" s="68">
        <f t="shared" si="2"/>
        <v>0</v>
      </c>
      <c r="K13" s="68">
        <f t="shared" si="3"/>
        <v>0</v>
      </c>
      <c r="V13" s="52"/>
      <c r="W13" s="52"/>
    </row>
    <row r="14" spans="1:44" ht="45" customHeight="1">
      <c r="A14" s="64"/>
      <c r="B14" s="65"/>
      <c r="C14" s="64"/>
      <c r="D14" s="65"/>
      <c r="E14" s="66"/>
      <c r="F14" s="67"/>
      <c r="G14" s="67"/>
      <c r="H14" s="68" t="str">
        <f t="shared" si="0"/>
        <v/>
      </c>
      <c r="I14" s="68" t="str">
        <f t="shared" si="1"/>
        <v/>
      </c>
      <c r="J14" s="68">
        <f t="shared" si="2"/>
        <v>0</v>
      </c>
      <c r="K14" s="68">
        <f t="shared" si="3"/>
        <v>0</v>
      </c>
      <c r="V14" s="52"/>
      <c r="W14" s="52"/>
    </row>
    <row r="15" spans="1:44" ht="45" customHeight="1">
      <c r="A15" s="69"/>
      <c r="B15" s="65"/>
      <c r="C15" s="64"/>
      <c r="D15" s="65"/>
      <c r="E15" s="66"/>
      <c r="F15" s="67"/>
      <c r="G15" s="67"/>
      <c r="H15" s="68" t="str">
        <f t="shared" si="0"/>
        <v/>
      </c>
      <c r="I15" s="68" t="str">
        <f t="shared" si="1"/>
        <v/>
      </c>
      <c r="J15" s="68">
        <f t="shared" si="2"/>
        <v>0</v>
      </c>
      <c r="K15" s="68">
        <f t="shared" si="3"/>
        <v>0</v>
      </c>
      <c r="V15" s="52"/>
      <c r="W15" s="70"/>
    </row>
    <row r="16" spans="1:44" ht="45" customHeight="1">
      <c r="A16" s="69"/>
      <c r="B16" s="65"/>
      <c r="C16" s="64"/>
      <c r="D16" s="65"/>
      <c r="E16" s="66"/>
      <c r="F16" s="67"/>
      <c r="G16" s="67"/>
      <c r="H16" s="68" t="str">
        <f t="shared" si="0"/>
        <v/>
      </c>
      <c r="I16" s="68" t="str">
        <f t="shared" si="1"/>
        <v/>
      </c>
      <c r="J16" s="68">
        <f t="shared" si="2"/>
        <v>0</v>
      </c>
      <c r="K16" s="68">
        <f t="shared" si="3"/>
        <v>0</v>
      </c>
      <c r="V16" s="52"/>
      <c r="W16" s="70"/>
    </row>
    <row r="17" spans="1:23" ht="45" customHeight="1">
      <c r="A17" s="69"/>
      <c r="B17" s="65"/>
      <c r="C17" s="64"/>
      <c r="D17" s="65"/>
      <c r="E17" s="66"/>
      <c r="F17" s="67"/>
      <c r="G17" s="67"/>
      <c r="H17" s="68" t="str">
        <f t="shared" si="0"/>
        <v/>
      </c>
      <c r="I17" s="68" t="str">
        <f t="shared" si="1"/>
        <v/>
      </c>
      <c r="J17" s="68">
        <f t="shared" si="2"/>
        <v>0</v>
      </c>
      <c r="K17" s="68">
        <f t="shared" si="3"/>
        <v>0</v>
      </c>
      <c r="V17" s="52"/>
      <c r="W17" s="70"/>
    </row>
    <row r="18" spans="1:23" ht="45" customHeight="1">
      <c r="A18" s="69"/>
      <c r="B18" s="65"/>
      <c r="C18" s="64"/>
      <c r="D18" s="65"/>
      <c r="E18" s="66"/>
      <c r="F18" s="67"/>
      <c r="G18" s="67"/>
      <c r="H18" s="68" t="str">
        <f t="shared" si="0"/>
        <v/>
      </c>
      <c r="I18" s="68" t="str">
        <f t="shared" si="1"/>
        <v/>
      </c>
      <c r="J18" s="68">
        <f t="shared" si="2"/>
        <v>0</v>
      </c>
      <c r="K18" s="68">
        <f t="shared" si="3"/>
        <v>0</v>
      </c>
      <c r="V18" s="52"/>
      <c r="W18" s="70"/>
    </row>
    <row r="19" spans="1:23" ht="45" customHeight="1">
      <c r="A19" s="71" t="s">
        <v>25</v>
      </c>
      <c r="B19" s="72"/>
      <c r="C19" s="72"/>
      <c r="D19" s="72"/>
      <c r="E19" s="73"/>
      <c r="F19" s="73"/>
      <c r="G19" s="73"/>
      <c r="H19" s="73"/>
      <c r="I19" s="73"/>
      <c r="J19" s="73"/>
      <c r="K19" s="74">
        <f>SUM(K11:K18)</f>
        <v>0</v>
      </c>
      <c r="V19" s="52"/>
      <c r="W19" s="70"/>
    </row>
    <row r="20" spans="1:23" ht="20.25" customHeight="1">
      <c r="A20" s="75" t="s">
        <v>34</v>
      </c>
      <c r="B20" s="49" t="s">
        <v>77</v>
      </c>
      <c r="W20" s="70"/>
    </row>
    <row r="21" spans="1:23" ht="20.25" customHeight="1">
      <c r="A21" s="75" t="s">
        <v>33</v>
      </c>
      <c r="B21" s="49" t="s">
        <v>78</v>
      </c>
      <c r="T21" s="51" t="s">
        <v>43</v>
      </c>
      <c r="U21" s="51">
        <v>1000000</v>
      </c>
      <c r="W21" s="70"/>
    </row>
    <row r="22" spans="1:23" ht="36" customHeight="1">
      <c r="A22" s="75" t="s">
        <v>32</v>
      </c>
      <c r="B22" s="88" t="s">
        <v>79</v>
      </c>
      <c r="C22" s="88"/>
      <c r="D22" s="88"/>
      <c r="E22" s="88"/>
      <c r="F22" s="88"/>
      <c r="G22" s="88"/>
      <c r="H22" s="88"/>
      <c r="T22" s="51" t="s">
        <v>44</v>
      </c>
      <c r="U22" s="51">
        <v>300000</v>
      </c>
    </row>
    <row r="23" spans="1:23" ht="45" customHeight="1">
      <c r="B23" s="49" t="s">
        <v>80</v>
      </c>
      <c r="J23" s="48" t="s">
        <v>81</v>
      </c>
      <c r="K23" s="54" t="s">
        <v>82</v>
      </c>
      <c r="T23" s="51" t="s">
        <v>83</v>
      </c>
      <c r="U23" s="51">
        <v>300000</v>
      </c>
    </row>
    <row r="24" spans="1:23" s="49" customFormat="1" ht="33" customHeight="1">
      <c r="B24" s="76" t="s">
        <v>26</v>
      </c>
      <c r="C24" s="86" t="s">
        <v>84</v>
      </c>
      <c r="D24" s="86"/>
      <c r="E24" s="86"/>
      <c r="F24" s="86"/>
      <c r="G24" s="86"/>
      <c r="H24" s="86"/>
      <c r="J24" s="77" t="s">
        <v>85</v>
      </c>
      <c r="K24" s="78">
        <v>2100000</v>
      </c>
      <c r="T24" s="49" t="s">
        <v>86</v>
      </c>
      <c r="U24" s="49">
        <v>300000</v>
      </c>
    </row>
    <row r="25" spans="1:23" s="49" customFormat="1" ht="33" customHeight="1">
      <c r="B25" s="76" t="s">
        <v>44</v>
      </c>
      <c r="C25" s="86" t="s">
        <v>87</v>
      </c>
      <c r="D25" s="86"/>
      <c r="E25" s="86"/>
      <c r="F25" s="86"/>
      <c r="G25" s="86"/>
      <c r="H25" s="86"/>
      <c r="J25" s="77" t="s">
        <v>30</v>
      </c>
      <c r="K25" s="78">
        <v>1500000</v>
      </c>
      <c r="T25" s="49" t="s">
        <v>88</v>
      </c>
      <c r="U25" s="49">
        <v>1000000</v>
      </c>
    </row>
    <row r="26" spans="1:23" s="49" customFormat="1" ht="33" customHeight="1">
      <c r="B26" s="76" t="s">
        <v>83</v>
      </c>
      <c r="C26" s="86" t="s">
        <v>89</v>
      </c>
      <c r="D26" s="86"/>
      <c r="E26" s="86"/>
      <c r="F26" s="86"/>
      <c r="G26" s="86"/>
      <c r="H26" s="86"/>
      <c r="J26" s="77" t="s">
        <v>90</v>
      </c>
      <c r="K26" s="78">
        <v>1200000</v>
      </c>
      <c r="T26" s="49" t="s">
        <v>24</v>
      </c>
      <c r="U26" s="49">
        <v>300000</v>
      </c>
    </row>
    <row r="27" spans="1:23" s="49" customFormat="1" ht="54" customHeight="1">
      <c r="B27" s="79" t="s">
        <v>86</v>
      </c>
      <c r="C27" s="89" t="s">
        <v>91</v>
      </c>
      <c r="D27" s="90"/>
      <c r="E27" s="90"/>
      <c r="F27" s="90"/>
      <c r="G27" s="90"/>
      <c r="H27" s="91"/>
      <c r="K27" s="80"/>
      <c r="T27" s="49" t="s">
        <v>92</v>
      </c>
      <c r="U27" s="49">
        <v>300000</v>
      </c>
    </row>
    <row r="28" spans="1:23" s="49" customFormat="1" ht="33" customHeight="1">
      <c r="B28" s="76" t="s">
        <v>88</v>
      </c>
      <c r="C28" s="86" t="s">
        <v>93</v>
      </c>
      <c r="D28" s="86"/>
      <c r="E28" s="86"/>
      <c r="F28" s="86"/>
      <c r="G28" s="86"/>
      <c r="H28" s="86"/>
      <c r="K28" s="80"/>
    </row>
    <row r="29" spans="1:23" s="49" customFormat="1" ht="33" customHeight="1">
      <c r="B29" s="76" t="s">
        <v>24</v>
      </c>
      <c r="C29" s="86" t="s">
        <v>94</v>
      </c>
      <c r="D29" s="86"/>
      <c r="E29" s="86"/>
      <c r="F29" s="86"/>
      <c r="G29" s="86"/>
      <c r="H29" s="86"/>
      <c r="K29" s="80"/>
    </row>
    <row r="30" spans="1:23" s="49" customFormat="1" ht="33" customHeight="1">
      <c r="B30" s="81" t="s">
        <v>92</v>
      </c>
      <c r="C30" s="86" t="s">
        <v>95</v>
      </c>
      <c r="D30" s="86"/>
      <c r="E30" s="86"/>
      <c r="F30" s="86"/>
      <c r="G30" s="86"/>
      <c r="H30" s="86"/>
      <c r="K30" s="80"/>
    </row>
    <row r="31" spans="1:23" s="49" customFormat="1" ht="33" customHeight="1">
      <c r="B31" s="82"/>
      <c r="K31" s="83"/>
    </row>
    <row r="32" spans="1:23" s="49" customFormat="1" ht="45" customHeight="1">
      <c r="J32" s="84" t="s">
        <v>96</v>
      </c>
      <c r="K32" s="85">
        <f>MIN(_xlfn.IFS(K4=J24,K24,K4=J25,K25,TRUE,K26),K19)</f>
        <v>0</v>
      </c>
    </row>
    <row r="33" spans="10:11" s="49" customFormat="1" ht="45" customHeight="1">
      <c r="J33" s="84" t="s">
        <v>97</v>
      </c>
      <c r="K33" s="85">
        <f>ROUNDDOWN(K32*3/4,-3)</f>
        <v>0</v>
      </c>
    </row>
    <row r="34" spans="10:11" s="49" customFormat="1" ht="24.75" customHeight="1"/>
  </sheetData>
  <mergeCells count="9">
    <mergeCell ref="C28:H28"/>
    <mergeCell ref="C29:H29"/>
    <mergeCell ref="C30:H30"/>
    <mergeCell ref="A2:K2"/>
    <mergeCell ref="B22:H22"/>
    <mergeCell ref="C24:H24"/>
    <mergeCell ref="C25:H25"/>
    <mergeCell ref="C26:H26"/>
    <mergeCell ref="C27:H27"/>
  </mergeCells>
  <phoneticPr fontId="3"/>
  <dataValidations count="2">
    <dataValidation type="list" allowBlank="1" showInputMessage="1" showErrorMessage="1" sqref="K4" xr:uid="{5004578D-B2B0-4551-8868-7A2396590A8F}">
      <formula1>$T$2:$AR$2</formula1>
    </dataValidation>
    <dataValidation type="list" allowBlank="1" showInputMessage="1" showErrorMessage="1" sqref="B11:B18" xr:uid="{3DABB3F9-2A43-459B-A978-4F0A9F314832}">
      <formula1>$B$24:$B$30</formula1>
    </dataValidation>
  </dataValidations>
  <printOptions horizontalCentered="1" verticalCentered="1"/>
  <pageMargins left="0.19685039370078741" right="0.19685039370078741" top="0.59055118110236227" bottom="0.59055118110236227" header="0.51181102362204722" footer="0.51181102362204722"/>
  <pageSetup paperSize="9" scale="40" orientation="landscape" cellComments="asDisplayed"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CE85B-F8F9-4F79-A857-A93ACFF3B22E}">
  <sheetPr>
    <tabColor rgb="FF00B0F0"/>
    <pageSetUpPr fitToPage="1"/>
  </sheetPr>
  <dimension ref="A1:Y52"/>
  <sheetViews>
    <sheetView showGridLines="0" view="pageBreakPreview" zoomScale="85" zoomScaleNormal="100" zoomScaleSheetLayoutView="85" workbookViewId="0">
      <selection activeCell="O13" sqref="O13"/>
    </sheetView>
  </sheetViews>
  <sheetFormatPr defaultColWidth="8.77734375" defaultRowHeight="13.2"/>
  <cols>
    <col min="1" max="1" width="4.5546875" style="1" customWidth="1"/>
    <col min="2" max="2" width="12.6640625" style="1" customWidth="1"/>
    <col min="3" max="3" width="26" style="1" customWidth="1"/>
    <col min="4" max="4" width="16" style="1" customWidth="1"/>
    <col min="5" max="5" width="14.33203125" style="1" customWidth="1"/>
    <col min="6" max="6" width="5.33203125" style="1" customWidth="1"/>
    <col min="7" max="7" width="4.6640625" style="1" customWidth="1"/>
    <col min="8" max="8" width="7.109375" style="1" customWidth="1"/>
    <col min="9" max="9" width="12.6640625" style="1" customWidth="1"/>
    <col min="10" max="10" width="18" style="1" customWidth="1"/>
    <col min="11" max="11" width="12.33203125" style="1" customWidth="1"/>
    <col min="12" max="12" width="8.77734375" style="1"/>
    <col min="13" max="13" width="2.33203125" style="1" customWidth="1"/>
    <col min="14" max="14" width="15" style="1" customWidth="1"/>
    <col min="15" max="15" width="2.33203125" style="1" customWidth="1"/>
    <col min="16" max="16" width="8.77734375" style="1"/>
    <col min="17" max="17" width="0" style="1" hidden="1" customWidth="1"/>
    <col min="18" max="16384" width="8.77734375" style="1"/>
  </cols>
  <sheetData>
    <row r="1" spans="1:25" ht="22.2">
      <c r="A1" s="45"/>
      <c r="B1" s="46"/>
      <c r="C1" s="46"/>
      <c r="J1" s="129">
        <f>介護ロボット事業調査票!K5</f>
        <v>0</v>
      </c>
      <c r="K1" s="129"/>
      <c r="L1" s="129"/>
    </row>
    <row r="2" spans="1:25" ht="33.6" customHeight="1">
      <c r="A2" s="45"/>
      <c r="B2" s="132" t="s">
        <v>62</v>
      </c>
      <c r="C2" s="132"/>
      <c r="D2" s="132"/>
      <c r="E2" s="132"/>
      <c r="F2" s="132"/>
      <c r="G2" s="132"/>
      <c r="H2" s="132"/>
      <c r="I2" s="132"/>
      <c r="J2" s="132"/>
      <c r="K2" s="132"/>
      <c r="L2" s="132"/>
    </row>
    <row r="3" spans="1:25" s="41" customFormat="1" ht="20.100000000000001" customHeight="1">
      <c r="A3" s="1"/>
      <c r="B3" s="1"/>
      <c r="C3" s="44"/>
      <c r="D3" s="44"/>
      <c r="E3" s="44"/>
      <c r="F3" s="44"/>
      <c r="G3" s="44"/>
      <c r="H3" s="44"/>
      <c r="I3" s="44"/>
      <c r="J3" s="44"/>
      <c r="K3" s="44"/>
      <c r="L3" s="44"/>
      <c r="M3" s="43"/>
      <c r="N3" s="43"/>
      <c r="Q3" s="42"/>
      <c r="R3" s="42"/>
      <c r="S3" s="42"/>
      <c r="T3" s="42"/>
      <c r="U3" s="42"/>
      <c r="V3" s="42"/>
      <c r="W3" s="42"/>
      <c r="X3" s="42"/>
      <c r="Y3" s="42"/>
    </row>
    <row r="4" spans="1:25" ht="18">
      <c r="B4" s="47" t="s">
        <v>98</v>
      </c>
      <c r="C4" s="10"/>
      <c r="P4" s="40"/>
      <c r="Q4" s="128"/>
      <c r="R4" s="128"/>
      <c r="S4" s="128"/>
      <c r="T4" s="128"/>
      <c r="U4" s="128"/>
      <c r="V4" s="128"/>
      <c r="W4" s="128"/>
      <c r="X4" s="128"/>
      <c r="Y4" s="128"/>
    </row>
    <row r="5" spans="1:25" ht="150" customHeight="1">
      <c r="B5" s="147"/>
      <c r="C5" s="148"/>
      <c r="D5" s="148"/>
      <c r="E5" s="148"/>
      <c r="F5" s="148"/>
      <c r="G5" s="148"/>
      <c r="H5" s="148"/>
      <c r="I5" s="148"/>
      <c r="J5" s="148"/>
      <c r="K5" s="148"/>
      <c r="L5" s="149"/>
    </row>
    <row r="6" spans="1:25" ht="6" customHeight="1">
      <c r="E6" s="39"/>
      <c r="F6" s="39"/>
      <c r="G6" s="39"/>
      <c r="H6" s="39"/>
      <c r="I6" s="39"/>
      <c r="J6" s="39"/>
      <c r="K6" s="39"/>
    </row>
    <row r="7" spans="1:25" ht="6" customHeight="1">
      <c r="E7" s="39"/>
      <c r="F7" s="39"/>
      <c r="G7" s="39"/>
      <c r="H7" s="39"/>
      <c r="I7" s="39"/>
      <c r="J7" s="39"/>
      <c r="K7" s="39"/>
    </row>
    <row r="8" spans="1:25" s="2" customFormat="1" ht="18.75" customHeight="1">
      <c r="B8" s="38" t="s">
        <v>100</v>
      </c>
      <c r="C8" s="1"/>
    </row>
    <row r="9" spans="1:25" s="2" customFormat="1" ht="12.75" customHeight="1">
      <c r="B9" s="38"/>
      <c r="C9" s="1"/>
    </row>
    <row r="10" spans="1:25" s="2" customFormat="1" ht="19.8">
      <c r="B10" s="11" t="s">
        <v>99</v>
      </c>
      <c r="C10" s="10"/>
      <c r="D10" s="37"/>
    </row>
    <row r="11" spans="1:25" s="2" customFormat="1" ht="20.100000000000001" customHeight="1">
      <c r="B11" s="119" t="s">
        <v>19</v>
      </c>
      <c r="C11" s="120"/>
      <c r="D11" s="120" t="s">
        <v>23</v>
      </c>
      <c r="E11" s="123" t="s">
        <v>17</v>
      </c>
      <c r="F11" s="124"/>
      <c r="G11" s="124"/>
      <c r="H11" s="124"/>
      <c r="I11" s="125"/>
      <c r="J11" s="126" t="s">
        <v>22</v>
      </c>
      <c r="K11" s="126" t="s">
        <v>21</v>
      </c>
      <c r="L11" s="113" t="s">
        <v>20</v>
      </c>
    </row>
    <row r="12" spans="1:25" s="2" customFormat="1" ht="20.100000000000001" customHeight="1">
      <c r="B12" s="121"/>
      <c r="C12" s="122"/>
      <c r="D12" s="122"/>
      <c r="E12" s="31" t="s">
        <v>13</v>
      </c>
      <c r="F12" s="116" t="s">
        <v>12</v>
      </c>
      <c r="G12" s="117"/>
      <c r="H12" s="117"/>
      <c r="I12" s="118"/>
      <c r="J12" s="130"/>
      <c r="K12" s="127"/>
      <c r="L12" s="114"/>
    </row>
    <row r="13" spans="1:25" s="2" customFormat="1" ht="20.100000000000001" customHeight="1">
      <c r="B13" s="106" t="s">
        <v>11</v>
      </c>
      <c r="C13" s="30" t="s">
        <v>10</v>
      </c>
      <c r="D13" s="133"/>
      <c r="E13" s="134"/>
      <c r="F13" s="107">
        <f t="shared" ref="F13:F21" si="0">E13*12</f>
        <v>0</v>
      </c>
      <c r="G13" s="108"/>
      <c r="H13" s="108"/>
      <c r="I13" s="109"/>
      <c r="J13" s="141"/>
      <c r="K13" s="29">
        <f>$D$13*$F$13*$J$13/60</f>
        <v>0</v>
      </c>
      <c r="L13" s="28" t="e">
        <f>($F$13*$J$13/60)/$D$13</f>
        <v>#DIV/0!</v>
      </c>
    </row>
    <row r="14" spans="1:25" s="2" customFormat="1" ht="20.100000000000001" customHeight="1">
      <c r="B14" s="93"/>
      <c r="C14" s="19" t="s">
        <v>9</v>
      </c>
      <c r="D14" s="135"/>
      <c r="E14" s="136"/>
      <c r="F14" s="98">
        <f t="shared" si="0"/>
        <v>0</v>
      </c>
      <c r="G14" s="99"/>
      <c r="H14" s="99"/>
      <c r="I14" s="100"/>
      <c r="J14" s="142"/>
      <c r="K14" s="21">
        <f>$D$14*$F$14*$J$14/60</f>
        <v>0</v>
      </c>
      <c r="L14" s="20" t="e">
        <f>($F$14*$J$14/60)/$D$14</f>
        <v>#DIV/0!</v>
      </c>
    </row>
    <row r="15" spans="1:25" s="2" customFormat="1" ht="20.100000000000001" customHeight="1">
      <c r="B15" s="93"/>
      <c r="C15" s="19" t="s">
        <v>8</v>
      </c>
      <c r="D15" s="135"/>
      <c r="E15" s="136"/>
      <c r="F15" s="98">
        <f t="shared" si="0"/>
        <v>0</v>
      </c>
      <c r="G15" s="99"/>
      <c r="H15" s="99"/>
      <c r="I15" s="100"/>
      <c r="J15" s="142"/>
      <c r="K15" s="21">
        <f>$D$15*$F$15*$J$15/60</f>
        <v>0</v>
      </c>
      <c r="L15" s="20" t="e">
        <f>($F$15*$J$15/60)/$D$15</f>
        <v>#DIV/0!</v>
      </c>
    </row>
    <row r="16" spans="1:25" s="2" customFormat="1" ht="20.100000000000001" customHeight="1">
      <c r="B16" s="93"/>
      <c r="C16" s="19" t="s">
        <v>7</v>
      </c>
      <c r="D16" s="135"/>
      <c r="E16" s="136"/>
      <c r="F16" s="95">
        <f t="shared" si="0"/>
        <v>0</v>
      </c>
      <c r="G16" s="96"/>
      <c r="H16" s="96"/>
      <c r="I16" s="97"/>
      <c r="J16" s="142"/>
      <c r="K16" s="21">
        <f>$D$16*$F$16*$J$16/60</f>
        <v>0</v>
      </c>
      <c r="L16" s="20" t="e">
        <f>($F$16*$J$16/60)/$D$16</f>
        <v>#DIV/0!</v>
      </c>
    </row>
    <row r="17" spans="2:12" s="2" customFormat="1" ht="20.100000000000001" customHeight="1">
      <c r="B17" s="94"/>
      <c r="C17" s="27" t="s">
        <v>6</v>
      </c>
      <c r="D17" s="137"/>
      <c r="E17" s="138"/>
      <c r="F17" s="110">
        <f t="shared" si="0"/>
        <v>0</v>
      </c>
      <c r="G17" s="111"/>
      <c r="H17" s="111"/>
      <c r="I17" s="112"/>
      <c r="J17" s="143"/>
      <c r="K17" s="26">
        <f>$D$17*$F$17*$J$17/60</f>
        <v>0</v>
      </c>
      <c r="L17" s="25" t="e">
        <f>($F$17*$J$17/60)/$D$17</f>
        <v>#DIV/0!</v>
      </c>
    </row>
    <row r="18" spans="2:12" s="2" customFormat="1" ht="20.100000000000001" customHeight="1">
      <c r="B18" s="93" t="s">
        <v>5</v>
      </c>
      <c r="C18" s="24" t="s">
        <v>4</v>
      </c>
      <c r="D18" s="139"/>
      <c r="E18" s="140"/>
      <c r="F18" s="95">
        <f t="shared" si="0"/>
        <v>0</v>
      </c>
      <c r="G18" s="96"/>
      <c r="H18" s="96"/>
      <c r="I18" s="97"/>
      <c r="J18" s="144"/>
      <c r="K18" s="23">
        <f>$D$18*$F$18*$J$18/60</f>
        <v>0</v>
      </c>
      <c r="L18" s="22" t="e">
        <f>($F$18*$J$18/60)/$D$18</f>
        <v>#DIV/0!</v>
      </c>
    </row>
    <row r="19" spans="2:12" s="2" customFormat="1" ht="20.100000000000001" customHeight="1">
      <c r="B19" s="93"/>
      <c r="C19" s="19" t="s">
        <v>3</v>
      </c>
      <c r="D19" s="135"/>
      <c r="E19" s="136"/>
      <c r="F19" s="95">
        <f t="shared" si="0"/>
        <v>0</v>
      </c>
      <c r="G19" s="96"/>
      <c r="H19" s="96"/>
      <c r="I19" s="97"/>
      <c r="J19" s="142"/>
      <c r="K19" s="21">
        <f>$D$19*$F$19*$J$19/60</f>
        <v>0</v>
      </c>
      <c r="L19" s="20" t="e">
        <f>($F$19*$J$19/60)/$D$19</f>
        <v>#DIV/0!</v>
      </c>
    </row>
    <row r="20" spans="2:12" s="2" customFormat="1" ht="20.100000000000001" customHeight="1">
      <c r="B20" s="93"/>
      <c r="C20" s="19" t="s">
        <v>2</v>
      </c>
      <c r="D20" s="135"/>
      <c r="E20" s="136"/>
      <c r="F20" s="98">
        <f t="shared" si="0"/>
        <v>0</v>
      </c>
      <c r="G20" s="99"/>
      <c r="H20" s="99"/>
      <c r="I20" s="100"/>
      <c r="J20" s="142"/>
      <c r="K20" s="21">
        <f>$D$20*$F$20*$J$20/60</f>
        <v>0</v>
      </c>
      <c r="L20" s="20" t="e">
        <f>($F$20*$J$20/60)/$D$20</f>
        <v>#DIV/0!</v>
      </c>
    </row>
    <row r="21" spans="2:12" s="2" customFormat="1" ht="20.100000000000001" customHeight="1">
      <c r="B21" s="94"/>
      <c r="C21" s="19" t="s">
        <v>1</v>
      </c>
      <c r="D21" s="135"/>
      <c r="E21" s="136"/>
      <c r="F21" s="95">
        <f t="shared" si="0"/>
        <v>0</v>
      </c>
      <c r="G21" s="96"/>
      <c r="H21" s="96"/>
      <c r="I21" s="97"/>
      <c r="J21" s="142"/>
      <c r="K21" s="18">
        <f>$D$21*$F$21*$J$21/60</f>
        <v>0</v>
      </c>
      <c r="L21" s="17" t="e">
        <f>($F$21*$J$21/60)/$D$21</f>
        <v>#DIV/0!</v>
      </c>
    </row>
    <row r="22" spans="2:12" s="2" customFormat="1" ht="20.100000000000001" customHeight="1">
      <c r="B22" s="101"/>
      <c r="C22" s="102"/>
      <c r="D22" s="102"/>
      <c r="E22" s="145">
        <f>SUM(E13:E21)</f>
        <v>0</v>
      </c>
      <c r="F22" s="103">
        <f>SUM(F13:I21)</f>
        <v>0</v>
      </c>
      <c r="G22" s="104"/>
      <c r="H22" s="104"/>
      <c r="I22" s="105"/>
      <c r="J22" s="146">
        <f>SUM(J13:J21)</f>
        <v>0</v>
      </c>
      <c r="K22" s="16">
        <f>SUM(K13:K21)</f>
        <v>0</v>
      </c>
      <c r="L22" s="15" t="e">
        <f>SUM(L13:L21)</f>
        <v>#DIV/0!</v>
      </c>
    </row>
    <row r="23" spans="2:12" s="2" customFormat="1" ht="15.75" customHeight="1">
      <c r="B23" s="7"/>
      <c r="C23" s="7"/>
      <c r="D23" s="7"/>
      <c r="E23" s="36"/>
      <c r="F23" s="35"/>
      <c r="G23" s="35"/>
      <c r="H23" s="35"/>
      <c r="I23" s="35"/>
      <c r="J23" s="34"/>
      <c r="K23" s="33"/>
      <c r="L23" s="32"/>
    </row>
    <row r="24" spans="2:12" s="2" customFormat="1" ht="19.8">
      <c r="B24" s="11" t="s">
        <v>101</v>
      </c>
      <c r="C24" s="10"/>
      <c r="J24" s="131"/>
    </row>
    <row r="25" spans="2:12" s="2" customFormat="1" ht="20.100000000000001" customHeight="1">
      <c r="B25" s="119" t="s">
        <v>19</v>
      </c>
      <c r="C25" s="120"/>
      <c r="D25" s="120" t="s">
        <v>18</v>
      </c>
      <c r="E25" s="123" t="s">
        <v>17</v>
      </c>
      <c r="F25" s="124"/>
      <c r="G25" s="124"/>
      <c r="H25" s="124"/>
      <c r="I25" s="125"/>
      <c r="J25" s="126" t="s">
        <v>16</v>
      </c>
      <c r="K25" s="126" t="s">
        <v>15</v>
      </c>
      <c r="L25" s="113" t="s">
        <v>14</v>
      </c>
    </row>
    <row r="26" spans="2:12" s="2" customFormat="1" ht="20.100000000000001" customHeight="1">
      <c r="B26" s="121"/>
      <c r="C26" s="122"/>
      <c r="D26" s="122"/>
      <c r="E26" s="31" t="s">
        <v>13</v>
      </c>
      <c r="F26" s="116" t="s">
        <v>12</v>
      </c>
      <c r="G26" s="117"/>
      <c r="H26" s="117"/>
      <c r="I26" s="118"/>
      <c r="J26" s="130"/>
      <c r="K26" s="127"/>
      <c r="L26" s="115"/>
    </row>
    <row r="27" spans="2:12" s="2" customFormat="1" ht="20.100000000000001" customHeight="1">
      <c r="B27" s="106" t="s">
        <v>11</v>
      </c>
      <c r="C27" s="30" t="s">
        <v>10</v>
      </c>
      <c r="D27" s="133"/>
      <c r="E27" s="134"/>
      <c r="F27" s="107">
        <f t="shared" ref="F27:F35" si="1">E27*12</f>
        <v>0</v>
      </c>
      <c r="G27" s="108"/>
      <c r="H27" s="108"/>
      <c r="I27" s="109"/>
      <c r="J27" s="141"/>
      <c r="K27" s="29">
        <f>$D$27*$F$27*$J$27/60</f>
        <v>0</v>
      </c>
      <c r="L27" s="28" t="e">
        <f>($F$27*$J$27/60)/$D$27</f>
        <v>#DIV/0!</v>
      </c>
    </row>
    <row r="28" spans="2:12" s="2" customFormat="1" ht="20.100000000000001" customHeight="1">
      <c r="B28" s="93"/>
      <c r="C28" s="19" t="s">
        <v>9</v>
      </c>
      <c r="D28" s="135"/>
      <c r="E28" s="136"/>
      <c r="F28" s="98">
        <f t="shared" si="1"/>
        <v>0</v>
      </c>
      <c r="G28" s="99"/>
      <c r="H28" s="99"/>
      <c r="I28" s="100"/>
      <c r="J28" s="142"/>
      <c r="K28" s="21">
        <f>$D$28*$F$28*$J$28/60</f>
        <v>0</v>
      </c>
      <c r="L28" s="20" t="e">
        <f>($F$28*$J$28/60)/$D$28</f>
        <v>#DIV/0!</v>
      </c>
    </row>
    <row r="29" spans="2:12" s="2" customFormat="1" ht="20.100000000000001" customHeight="1">
      <c r="B29" s="93"/>
      <c r="C29" s="19" t="s">
        <v>8</v>
      </c>
      <c r="D29" s="135"/>
      <c r="E29" s="136"/>
      <c r="F29" s="98">
        <f t="shared" si="1"/>
        <v>0</v>
      </c>
      <c r="G29" s="99"/>
      <c r="H29" s="99"/>
      <c r="I29" s="100"/>
      <c r="J29" s="142"/>
      <c r="K29" s="21">
        <f>$D$29*$F$29*$J$29/60</f>
        <v>0</v>
      </c>
      <c r="L29" s="20" t="e">
        <f>($F$29*$J$29/60)/$D$29</f>
        <v>#DIV/0!</v>
      </c>
    </row>
    <row r="30" spans="2:12" s="2" customFormat="1" ht="20.100000000000001" customHeight="1">
      <c r="B30" s="93"/>
      <c r="C30" s="19" t="s">
        <v>7</v>
      </c>
      <c r="D30" s="135"/>
      <c r="E30" s="136"/>
      <c r="F30" s="95">
        <f t="shared" si="1"/>
        <v>0</v>
      </c>
      <c r="G30" s="96"/>
      <c r="H30" s="96"/>
      <c r="I30" s="97"/>
      <c r="J30" s="142"/>
      <c r="K30" s="21">
        <f>$D$30*$F$30*$J$30/60</f>
        <v>0</v>
      </c>
      <c r="L30" s="20" t="e">
        <f>($F$30*$J$30/60)/$D$30</f>
        <v>#DIV/0!</v>
      </c>
    </row>
    <row r="31" spans="2:12" s="2" customFormat="1" ht="20.100000000000001" customHeight="1">
      <c r="B31" s="94"/>
      <c r="C31" s="27" t="s">
        <v>6</v>
      </c>
      <c r="D31" s="137"/>
      <c r="E31" s="138"/>
      <c r="F31" s="110">
        <f t="shared" si="1"/>
        <v>0</v>
      </c>
      <c r="G31" s="111"/>
      <c r="H31" s="111"/>
      <c r="I31" s="112"/>
      <c r="J31" s="143"/>
      <c r="K31" s="26">
        <f>$D$31*$F$31*$J$31/60</f>
        <v>0</v>
      </c>
      <c r="L31" s="25" t="e">
        <f>($F$31*$J$31/60)/$D$31</f>
        <v>#DIV/0!</v>
      </c>
    </row>
    <row r="32" spans="2:12" s="2" customFormat="1" ht="20.100000000000001" customHeight="1">
      <c r="B32" s="93" t="s">
        <v>5</v>
      </c>
      <c r="C32" s="24" t="s">
        <v>4</v>
      </c>
      <c r="D32" s="139"/>
      <c r="E32" s="140"/>
      <c r="F32" s="95">
        <f t="shared" si="1"/>
        <v>0</v>
      </c>
      <c r="G32" s="96"/>
      <c r="H32" s="96"/>
      <c r="I32" s="97"/>
      <c r="J32" s="144"/>
      <c r="K32" s="23">
        <f>$D$32*$F$32*$J$32/60</f>
        <v>0</v>
      </c>
      <c r="L32" s="22" t="e">
        <f>($F$32*$J$32/60)/$D$32</f>
        <v>#DIV/0!</v>
      </c>
    </row>
    <row r="33" spans="2:12" s="2" customFormat="1" ht="20.100000000000001" customHeight="1">
      <c r="B33" s="93"/>
      <c r="C33" s="19" t="s">
        <v>3</v>
      </c>
      <c r="D33" s="135"/>
      <c r="E33" s="136"/>
      <c r="F33" s="95">
        <f t="shared" si="1"/>
        <v>0</v>
      </c>
      <c r="G33" s="96"/>
      <c r="H33" s="96"/>
      <c r="I33" s="97"/>
      <c r="J33" s="142"/>
      <c r="K33" s="21">
        <f>$D$33*$F$33*$J$33/60</f>
        <v>0</v>
      </c>
      <c r="L33" s="20" t="e">
        <f>($F$33*$J$33/60)/$D$33</f>
        <v>#DIV/0!</v>
      </c>
    </row>
    <row r="34" spans="2:12" s="2" customFormat="1" ht="20.100000000000001" customHeight="1">
      <c r="B34" s="93"/>
      <c r="C34" s="19" t="s">
        <v>2</v>
      </c>
      <c r="D34" s="135"/>
      <c r="E34" s="136"/>
      <c r="F34" s="98">
        <f t="shared" si="1"/>
        <v>0</v>
      </c>
      <c r="G34" s="99"/>
      <c r="H34" s="99"/>
      <c r="I34" s="100"/>
      <c r="J34" s="142"/>
      <c r="K34" s="21">
        <f>$D$34*$F$34*$J$34/60</f>
        <v>0</v>
      </c>
      <c r="L34" s="20" t="e">
        <f>($F$34*$J$34/60)/$D$34</f>
        <v>#DIV/0!</v>
      </c>
    </row>
    <row r="35" spans="2:12" s="2" customFormat="1" ht="20.100000000000001" customHeight="1">
      <c r="B35" s="94"/>
      <c r="C35" s="19" t="s">
        <v>1</v>
      </c>
      <c r="D35" s="135"/>
      <c r="E35" s="136"/>
      <c r="F35" s="95">
        <f t="shared" si="1"/>
        <v>0</v>
      </c>
      <c r="G35" s="96"/>
      <c r="H35" s="96"/>
      <c r="I35" s="97"/>
      <c r="J35" s="142"/>
      <c r="K35" s="18">
        <f>$D$35*$F$35*$J$35/60</f>
        <v>0</v>
      </c>
      <c r="L35" s="17" t="e">
        <f>($F$35*$J$35/60)/$D$35</f>
        <v>#DIV/0!</v>
      </c>
    </row>
    <row r="36" spans="2:12" s="2" customFormat="1" ht="20.100000000000001" customHeight="1">
      <c r="B36" s="101"/>
      <c r="C36" s="102"/>
      <c r="D36" s="102"/>
      <c r="E36" s="145">
        <f>SUM(E27:E35)</f>
        <v>0</v>
      </c>
      <c r="F36" s="103">
        <f>SUM(F27:I35)</f>
        <v>0</v>
      </c>
      <c r="G36" s="104"/>
      <c r="H36" s="104"/>
      <c r="I36" s="105"/>
      <c r="J36" s="146">
        <f>SUM(J27:J35)</f>
        <v>0</v>
      </c>
      <c r="K36" s="16">
        <f>SUM(K27:K35)</f>
        <v>0</v>
      </c>
      <c r="L36" s="15" t="e">
        <f>SUM(L27:L35)</f>
        <v>#DIV/0!</v>
      </c>
    </row>
    <row r="37" spans="2:12" s="2" customFormat="1" ht="9" customHeight="1"/>
    <row r="38" spans="2:12" s="2" customFormat="1" ht="20.100000000000001" customHeight="1">
      <c r="B38" s="42" t="s">
        <v>45</v>
      </c>
      <c r="J38" s="14" t="s">
        <v>0</v>
      </c>
    </row>
    <row r="39" spans="2:12" s="2" customFormat="1" ht="20.100000000000001" customHeight="1">
      <c r="B39" s="42" t="s">
        <v>46</v>
      </c>
      <c r="D39" s="12"/>
      <c r="L39" s="13" t="e">
        <f>($K$22-$K$36)/$K$22</f>
        <v>#DIV/0!</v>
      </c>
    </row>
    <row r="40" spans="2:12" s="2" customFormat="1" ht="18">
      <c r="B40" s="10" t="s">
        <v>47</v>
      </c>
      <c r="C40" s="10"/>
      <c r="D40" s="12"/>
    </row>
    <row r="41" spans="2:12" s="2" customFormat="1" ht="9" customHeight="1">
      <c r="D41" s="12"/>
    </row>
    <row r="42" spans="2:12" s="2" customFormat="1" ht="18.75" customHeight="1">
      <c r="B42" s="92"/>
      <c r="C42" s="9"/>
      <c r="D42" s="92"/>
      <c r="E42" s="92"/>
      <c r="F42" s="9"/>
      <c r="G42" s="9"/>
    </row>
    <row r="43" spans="2:12" s="2" customFormat="1" ht="18">
      <c r="B43" s="92"/>
      <c r="C43" s="9"/>
      <c r="D43" s="9"/>
      <c r="E43" s="8"/>
      <c r="F43" s="8"/>
      <c r="G43" s="8"/>
    </row>
    <row r="44" spans="2:12" s="2" customFormat="1" ht="18">
      <c r="B44" s="7"/>
      <c r="C44" s="7"/>
      <c r="D44" s="5"/>
      <c r="E44" s="5"/>
      <c r="F44" s="5"/>
      <c r="G44" s="5"/>
    </row>
    <row r="45" spans="2:12" s="2" customFormat="1" ht="18">
      <c r="B45" s="7"/>
      <c r="C45" s="7"/>
      <c r="D45" s="5"/>
      <c r="E45" s="5"/>
      <c r="F45" s="5"/>
      <c r="G45" s="5"/>
    </row>
    <row r="46" spans="2:12" s="2" customFormat="1" ht="18">
      <c r="B46" s="7"/>
      <c r="C46" s="7"/>
      <c r="D46" s="5"/>
      <c r="E46" s="5"/>
      <c r="F46" s="5"/>
      <c r="G46" s="5"/>
    </row>
    <row r="47" spans="2:12" s="2" customFormat="1" ht="18">
      <c r="B47" s="6"/>
      <c r="C47" s="6"/>
      <c r="D47" s="5"/>
      <c r="E47" s="5"/>
      <c r="F47" s="5"/>
      <c r="G47" s="5"/>
    </row>
    <row r="48" spans="2:12" s="2" customFormat="1" ht="18">
      <c r="B48" s="4"/>
      <c r="C48" s="4"/>
    </row>
    <row r="49" spans="4:4" s="2" customFormat="1" ht="18">
      <c r="D49" s="3"/>
    </row>
    <row r="50" spans="4:4" s="2" customFormat="1" ht="18"/>
    <row r="52" spans="4:4" ht="14.25" customHeight="1"/>
  </sheetData>
  <sheetProtection selectLockedCells="1" selectUnlockedCells="1"/>
  <dataConsolidate/>
  <mergeCells count="46">
    <mergeCell ref="B5:L5"/>
    <mergeCell ref="J1:L1"/>
    <mergeCell ref="B2:L2"/>
    <mergeCell ref="B13:B17"/>
    <mergeCell ref="Q4:Y4"/>
    <mergeCell ref="L11:L12"/>
    <mergeCell ref="F12:I12"/>
    <mergeCell ref="F17:I17"/>
    <mergeCell ref="F13:I13"/>
    <mergeCell ref="F14:I14"/>
    <mergeCell ref="F15:I15"/>
    <mergeCell ref="F16:I16"/>
    <mergeCell ref="K11:K12"/>
    <mergeCell ref="B11:C12"/>
    <mergeCell ref="D11:D12"/>
    <mergeCell ref="E11:I11"/>
    <mergeCell ref="J11:J12"/>
    <mergeCell ref="L25:L26"/>
    <mergeCell ref="F26:I26"/>
    <mergeCell ref="B18:B21"/>
    <mergeCell ref="F18:I18"/>
    <mergeCell ref="F19:I19"/>
    <mergeCell ref="F20:I20"/>
    <mergeCell ref="F21:I21"/>
    <mergeCell ref="B22:D22"/>
    <mergeCell ref="F22:I22"/>
    <mergeCell ref="B25:C26"/>
    <mergeCell ref="D25:D26"/>
    <mergeCell ref="E25:I25"/>
    <mergeCell ref="J25:J26"/>
    <mergeCell ref="K25:K26"/>
    <mergeCell ref="B27:B31"/>
    <mergeCell ref="F27:I27"/>
    <mergeCell ref="F28:I28"/>
    <mergeCell ref="F29:I29"/>
    <mergeCell ref="F30:I30"/>
    <mergeCell ref="F31:I31"/>
    <mergeCell ref="B42:B43"/>
    <mergeCell ref="D42:E42"/>
    <mergeCell ref="B32:B35"/>
    <mergeCell ref="F32:I32"/>
    <mergeCell ref="F33:I33"/>
    <mergeCell ref="F34:I34"/>
    <mergeCell ref="F35:I35"/>
    <mergeCell ref="B36:D36"/>
    <mergeCell ref="F36:I36"/>
  </mergeCells>
  <phoneticPr fontId="3"/>
  <printOptions horizontalCentered="1"/>
  <pageMargins left="0.70866141732283472" right="0.70866141732283472" top="0.74803149606299213" bottom="0.74803149606299213" header="0.31496062992125984" footer="0.31496062992125984"/>
  <pageSetup paperSize="9" scale="6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介護ロボット事業調査票</vt:lpstr>
      <vt:lpstr>介護ロボット事業計画書</vt:lpstr>
      <vt:lpstr>介護ロボット事業計画書!Print_Area</vt:lpstr>
      <vt:lpstr>介護ロボット事業調査票!Print_Area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未来</dc:creator>
  <cp:lastModifiedBy>中田　逸斗</cp:lastModifiedBy>
  <cp:lastPrinted>2026-07-21T05:50:21Z</cp:lastPrinted>
  <dcterms:created xsi:type="dcterms:W3CDTF">2025-08-25T08:15:16Z</dcterms:created>
  <dcterms:modified xsi:type="dcterms:W3CDTF">2026-07-21T05:54:18Z</dcterms:modified>
</cp:coreProperties>
</file>